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4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Položky!$A$1:$K$66</definedName>
    <definedName name="_xlnm.Print_Area" localSheetId="1">Rekapitulace!$A$1:$I$19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D15" i="1" l="1"/>
  <c r="D14" i="1"/>
  <c r="BG65" i="3"/>
  <c r="BF65" i="3"/>
  <c r="BF66" i="3" s="1"/>
  <c r="H10" i="2" s="1"/>
  <c r="BE65" i="3"/>
  <c r="BD65" i="3"/>
  <c r="K65" i="3"/>
  <c r="I65" i="3"/>
  <c r="I66" i="3" s="1"/>
  <c r="G65" i="3"/>
  <c r="BC65" i="3" s="1"/>
  <c r="BC66" i="3" s="1"/>
  <c r="E10" i="2" s="1"/>
  <c r="B10" i="2"/>
  <c r="A10" i="2"/>
  <c r="BG66" i="3"/>
  <c r="I10" i="2" s="1"/>
  <c r="BE66" i="3"/>
  <c r="G10" i="2" s="1"/>
  <c r="BD66" i="3"/>
  <c r="F10" i="2" s="1"/>
  <c r="K66" i="3"/>
  <c r="G66" i="3"/>
  <c r="C66" i="3"/>
  <c r="BG62" i="3"/>
  <c r="BF62" i="3"/>
  <c r="BE62" i="3"/>
  <c r="BD62" i="3"/>
  <c r="K62" i="3"/>
  <c r="I62" i="3"/>
  <c r="G62" i="3"/>
  <c r="BC62" i="3" s="1"/>
  <c r="BG60" i="3"/>
  <c r="BF60" i="3"/>
  <c r="BE60" i="3"/>
  <c r="BD60" i="3"/>
  <c r="K60" i="3"/>
  <c r="I60" i="3"/>
  <c r="G60" i="3"/>
  <c r="BC60" i="3" s="1"/>
  <c r="BG59" i="3"/>
  <c r="BF59" i="3"/>
  <c r="BE59" i="3"/>
  <c r="BD59" i="3"/>
  <c r="K59" i="3"/>
  <c r="I59" i="3"/>
  <c r="G59" i="3"/>
  <c r="BC59" i="3" s="1"/>
  <c r="BG57" i="3"/>
  <c r="BF57" i="3"/>
  <c r="BE57" i="3"/>
  <c r="BD57" i="3"/>
  <c r="K57" i="3"/>
  <c r="I57" i="3"/>
  <c r="G57" i="3"/>
  <c r="BC57" i="3" s="1"/>
  <c r="B9" i="2"/>
  <c r="A9" i="2"/>
  <c r="I63" i="3"/>
  <c r="C63" i="3"/>
  <c r="BG51" i="3"/>
  <c r="BF51" i="3"/>
  <c r="BF55" i="3" s="1"/>
  <c r="H8" i="2" s="1"/>
  <c r="BE51" i="3"/>
  <c r="BE55" i="3" s="1"/>
  <c r="G8" i="2" s="1"/>
  <c r="BD51" i="3"/>
  <c r="BD55" i="3" s="1"/>
  <c r="F8" i="2" s="1"/>
  <c r="K51" i="3"/>
  <c r="K55" i="3" s="1"/>
  <c r="I51" i="3"/>
  <c r="G51" i="3"/>
  <c r="BC51" i="3" s="1"/>
  <c r="BC55" i="3" s="1"/>
  <c r="E8" i="2" s="1"/>
  <c r="B8" i="2"/>
  <c r="A8" i="2"/>
  <c r="BG55" i="3"/>
  <c r="I8" i="2" s="1"/>
  <c r="I55" i="3"/>
  <c r="C55" i="3"/>
  <c r="BG47" i="3"/>
  <c r="BF47" i="3"/>
  <c r="BE47" i="3"/>
  <c r="BD47" i="3"/>
  <c r="K47" i="3"/>
  <c r="I47" i="3"/>
  <c r="G47" i="3"/>
  <c r="BC47" i="3" s="1"/>
  <c r="BG37" i="3"/>
  <c r="BF37" i="3"/>
  <c r="BE37" i="3"/>
  <c r="BD37" i="3"/>
  <c r="K37" i="3"/>
  <c r="I37" i="3"/>
  <c r="G37" i="3"/>
  <c r="BC37" i="3" s="1"/>
  <c r="BG35" i="3"/>
  <c r="BF35" i="3"/>
  <c r="BE35" i="3"/>
  <c r="BD35" i="3"/>
  <c r="K35" i="3"/>
  <c r="I35" i="3"/>
  <c r="G35" i="3"/>
  <c r="BC35" i="3" s="1"/>
  <c r="BG22" i="3"/>
  <c r="BF22" i="3"/>
  <c r="BE22" i="3"/>
  <c r="BD22" i="3"/>
  <c r="K22" i="3"/>
  <c r="I22" i="3"/>
  <c r="G22" i="3"/>
  <c r="BC22" i="3" s="1"/>
  <c r="BG20" i="3"/>
  <c r="BF20" i="3"/>
  <c r="BE20" i="3"/>
  <c r="BD20" i="3"/>
  <c r="K20" i="3"/>
  <c r="I20" i="3"/>
  <c r="G20" i="3"/>
  <c r="BC20" i="3" s="1"/>
  <c r="BG14" i="3"/>
  <c r="BF14" i="3"/>
  <c r="BE14" i="3"/>
  <c r="BD14" i="3"/>
  <c r="K14" i="3"/>
  <c r="I14" i="3"/>
  <c r="G14" i="3"/>
  <c r="BC14" i="3" s="1"/>
  <c r="BG12" i="3"/>
  <c r="BF12" i="3"/>
  <c r="BE12" i="3"/>
  <c r="BD12" i="3"/>
  <c r="K12" i="3"/>
  <c r="I12" i="3"/>
  <c r="G12" i="3"/>
  <c r="BC12" i="3" s="1"/>
  <c r="BG11" i="3"/>
  <c r="BF11" i="3"/>
  <c r="BE11" i="3"/>
  <c r="BD11" i="3"/>
  <c r="K11" i="3"/>
  <c r="I11" i="3"/>
  <c r="G11" i="3"/>
  <c r="BC11" i="3" s="1"/>
  <c r="BG8" i="3"/>
  <c r="BF8" i="3"/>
  <c r="BE8" i="3"/>
  <c r="BD8" i="3"/>
  <c r="K8" i="3"/>
  <c r="I8" i="3"/>
  <c r="I49" i="3" s="1"/>
  <c r="G8" i="3"/>
  <c r="BC8" i="3" s="1"/>
  <c r="B7" i="2"/>
  <c r="A7" i="2"/>
  <c r="C49" i="3"/>
  <c r="C4" i="3"/>
  <c r="H3" i="3"/>
  <c r="C3" i="3"/>
  <c r="C2" i="2"/>
  <c r="C1" i="2"/>
  <c r="F31" i="1"/>
  <c r="G8" i="1"/>
  <c r="BG49" i="3" l="1"/>
  <c r="I7" i="2" s="1"/>
  <c r="BE63" i="3"/>
  <c r="G9" i="2" s="1"/>
  <c r="BF49" i="3"/>
  <c r="H7" i="2" s="1"/>
  <c r="BD63" i="3"/>
  <c r="F9" i="2" s="1"/>
  <c r="BG63" i="3"/>
  <c r="I9" i="2" s="1"/>
  <c r="I11" i="2" s="1"/>
  <c r="C20" i="1" s="1"/>
  <c r="BE49" i="3"/>
  <c r="G7" i="2" s="1"/>
  <c r="G11" i="2" s="1"/>
  <c r="C14" i="1" s="1"/>
  <c r="K49" i="3"/>
  <c r="BC63" i="3"/>
  <c r="E9" i="2" s="1"/>
  <c r="BD49" i="3"/>
  <c r="F7" i="2" s="1"/>
  <c r="BF63" i="3"/>
  <c r="H9" i="2" s="1"/>
  <c r="K63" i="3"/>
  <c r="BC49" i="3"/>
  <c r="E7" i="2" s="1"/>
  <c r="G49" i="3"/>
  <c r="G55" i="3"/>
  <c r="G63" i="3"/>
  <c r="E11" i="2" l="1"/>
  <c r="F11" i="2"/>
  <c r="C17" i="1" s="1"/>
  <c r="H11" i="2"/>
  <c r="C15" i="1" s="1"/>
  <c r="C16" i="1"/>
  <c r="G16" i="2" l="1"/>
  <c r="I16" i="2" s="1"/>
  <c r="G14" i="1" s="1"/>
  <c r="G17" i="2"/>
  <c r="I17" i="2" s="1"/>
  <c r="G15" i="1" s="1"/>
  <c r="C18" i="1"/>
  <c r="C21" i="1" s="1"/>
  <c r="H18" i="2" l="1"/>
  <c r="G22" i="1" s="1"/>
  <c r="C22" i="1" s="1"/>
  <c r="F32" i="1" s="1"/>
  <c r="G21" i="1" l="1"/>
  <c r="F33" i="1"/>
  <c r="F34" i="1" s="1"/>
</calcChain>
</file>

<file path=xl/sharedStrings.xml><?xml version="1.0" encoding="utf-8"?>
<sst xmlns="http://schemas.openxmlformats.org/spreadsheetml/2006/main" count="193" uniqueCount="150">
  <si>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</si>
  <si>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</si>
  <si>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</si>
  <si>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</si>
  <si>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</si>
  <si>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</si>
  <si>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</si>
  <si>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</si>
  <si>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</si>
  <si>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</si>
  <si>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</si>
  <si>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</si>
  <si>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</si>
  <si>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</si>
  <si>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</si>
  <si>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</si>
  <si>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</si>
  <si>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</si>
  <si>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</si>
  <si>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</si>
  <si>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</si>
  <si>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</si>
  <si>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</si>
  <si>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</si>
  <si>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</si>
  <si>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</si>
  <si>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</si>
  <si>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</si>
  <si>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</si>
  <si>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</si>
  <si>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</si>
  <si>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</si>
  <si>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</si>
  <si>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</si>
  <si>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</si>
  <si>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</si>
  <si>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</si>
  <si>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</si>
  <si>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</si>
  <si>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</si>
  <si>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</si>
  <si>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</si>
  <si>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</si>
  <si>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</si>
  <si>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</si>
  <si>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</si>
  <si>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</si>
  <si>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</si>
  <si>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</si>
  <si>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</si>
  <si>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</si>
  <si>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</si>
  <si>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</si>
  <si>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</si>
  <si>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</si>
  <si>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</si>
  <si>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</si>
  <si>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</si>
  <si>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</si>
  <si>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</si>
  <si>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</si>
  <si>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</si>
  <si>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</si>
  <si>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</si>
  <si>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</si>
  <si>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</si>
  <si>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</si>
  <si>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</si>
  <si>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</si>
  <si>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</si>
  <si>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</si>
  <si>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Zemní práce</t>
  </si>
  <si>
    <t>Celkem za</t>
  </si>
  <si>
    <t>Kaliště - komunikace k ČOV  3</t>
  </si>
  <si>
    <t>111 20-1101.R00</t>
  </si>
  <si>
    <t>Odstranění křovin i s kořeny na ploše do 1000 m2</t>
  </si>
  <si>
    <t>m2</t>
  </si>
  <si>
    <t>odstranění náletových dřevin - křoviny podél cesty</t>
  </si>
  <si>
    <t>pouze místně = 50 m2</t>
  </si>
  <si>
    <t>111 20-1401.R00</t>
  </si>
  <si>
    <t>Spálení křovin a stromů o průměru do 100 mm</t>
  </si>
  <si>
    <t>120 00-1101.R00</t>
  </si>
  <si>
    <t>Příplatek za ztížení vykopávky v blízkosti vedení</t>
  </si>
  <si>
    <t>m3</t>
  </si>
  <si>
    <t>podél kabelu O2 - 139 m*0,4*1,0 = 55,6 m3</t>
  </si>
  <si>
    <t>121 10-1103.R00</t>
  </si>
  <si>
    <t>Sejmutí ornice s přemístěním přes 100 do 250 m (mimo prostor ČOV)</t>
  </si>
  <si>
    <t>Z plochy komunikace : šíře 5,5 m *139 m =  764,5 m2</t>
  </si>
  <si>
    <t>Z plochy dosypání ve stráni podél komunikace k vodoteči : (0,5+15,0)/2*98,0 m = 759,5 m2</t>
  </si>
  <si>
    <t>--------------------------------------------------------------------------------------------------------------------------------------------------</t>
  </si>
  <si>
    <t>Celkem :  1524 m2 * 0,2 m tl.  = 304,8 m3</t>
  </si>
  <si>
    <t>162 20-1102.R00</t>
  </si>
  <si>
    <t>Vodorovné přemístění výkopku z hor.1-4 do 50 m</t>
  </si>
  <si>
    <t>Ornice na přilehlé svahy a na násep ČOV.</t>
  </si>
  <si>
    <t>122 10-1102.R00</t>
  </si>
  <si>
    <t>Odkopávky nezapažené v hor. 2 do 1000 m3</t>
  </si>
  <si>
    <t>odtěžení pro komunikaci mimo prostor ČOV :</t>
  </si>
  <si>
    <t>0,00-0,025 :  (1,64 +1,64) /2 * 25 = 41 m3</t>
  </si>
  <si>
    <t>0,025-0,050 : (1,64 +2,17)/2*25 = 47,625 m3</t>
  </si>
  <si>
    <t>0,05-0,075 : (2,17+2,40)/2*25 = 57,125 m3</t>
  </si>
  <si>
    <t>0,075 -0,100 : (2,4+2,7)/2*25 = 61,25 m3</t>
  </si>
  <si>
    <t>0,100-0,13928 : (2,7+2,7)/2 * 38,75  =  106,056 m3</t>
  </si>
  <si>
    <t>rozšíření před ČOV : 47 m2 *0,25 mtl. =11,75m3</t>
  </si>
  <si>
    <t>---------------------------------------------------------------------------------------</t>
  </si>
  <si>
    <t>celkem  :  324,806 m3</t>
  </si>
  <si>
    <t>odečet sejmutá ornice : 0,2* 138,75* 5,5 = 152,625 m3</t>
  </si>
  <si>
    <t>výkop po odečtu ornice: 166,931m3</t>
  </si>
  <si>
    <t>162 30-1101.R00</t>
  </si>
  <si>
    <t>Vodorovné přemístění výkopku z hor.1-4 do 500 m</t>
  </si>
  <si>
    <t>na přilehlé svahy a násep ČOV</t>
  </si>
  <si>
    <t>171 10-1103.R00</t>
  </si>
  <si>
    <t>Uložení sypaniny do násypů zhutněných na 100% PS</t>
  </si>
  <si>
    <t>násep podél komunikace</t>
  </si>
  <si>
    <t>0,000-0,025 :  0,92*25  = 23,0 m3</t>
  </si>
  <si>
    <t>0,025-0,050 :  (0,92+0,5)/2*25 = 17,75 m3</t>
  </si>
  <si>
    <t>0,050-0,075 : (0,5+1,43)/2*25 = 24,125 m3</t>
  </si>
  <si>
    <t>0,075-0,100 :  (1,43 + 0,24)/2*25  =  20,875 m3</t>
  </si>
  <si>
    <t>0,100-0,13928: 0,24+0,079)/2*39,28= 6,265 m3</t>
  </si>
  <si>
    <t>vjezd do ČOV :  47 m2 *0,49 = 23,03 m3</t>
  </si>
  <si>
    <t>------------------------------------------------------------------------------------</t>
  </si>
  <si>
    <t>celkem :  97,047m3</t>
  </si>
  <si>
    <t>182 30-0010.RA0</t>
  </si>
  <si>
    <t>Rozprostření ornice ve svahu tloušťka 15 cm</t>
  </si>
  <si>
    <t>Odečteno digitálně</t>
  </si>
  <si>
    <t>2</t>
  </si>
  <si>
    <t>Základy,zvláštní zakládání</t>
  </si>
  <si>
    <t>215 90-1101.R00</t>
  </si>
  <si>
    <t>Zhutnění podloží z hornin nesoudržných do 92% PS</t>
  </si>
  <si>
    <t xml:space="preserve">pod "kufrem" komunikace </t>
  </si>
  <si>
    <t>139 m*3,5 m šíře =486,5 m2</t>
  </si>
  <si>
    <t>vjezd 26 m2</t>
  </si>
  <si>
    <t>5</t>
  </si>
  <si>
    <t>Komunikace</t>
  </si>
  <si>
    <t>564 66-1111.R00</t>
  </si>
  <si>
    <t>Podklad z kameniva drceného 63-125 mm, tl. 20 cm</t>
  </si>
  <si>
    <t>Odečteno ze situace elektronicky : 468,2 m2</t>
  </si>
  <si>
    <t>564 76-1111.R00</t>
  </si>
  <si>
    <t>Podklad z kameniva drceného vel.32-63 mm,tl. 20 cm</t>
  </si>
  <si>
    <t>564 75-1111.R00</t>
  </si>
  <si>
    <t>Podklad z kameniva drceného vel.32-63 mm,tl. 15 cm krajnice</t>
  </si>
  <si>
    <t>Odečteno digitálně : 69,64 m2</t>
  </si>
  <si>
    <t>564 81-1111.R00</t>
  </si>
  <si>
    <t>Podklad ze štěrkodrti po zhutnění tloušťky 5 cm</t>
  </si>
  <si>
    <t>99</t>
  </si>
  <si>
    <t>Staveništní přesun hmot</t>
  </si>
  <si>
    <t>998 22-2011.R00</t>
  </si>
  <si>
    <t>Přesun hmot, pozemní komunikace, kryt z kameniva</t>
  </si>
  <si>
    <t>t</t>
  </si>
  <si>
    <t>Geodetické práce : zaměření skutečného stavu</t>
  </si>
  <si>
    <t>Zařízení staveniště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</si>
</sst>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.0000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8" fillId="0" borderId="53" xfId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9" fillId="0" borderId="0" xfId="1" applyFont="1" applyAlignment="1"/>
    <xf numFmtId="0" fontId="9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8" xfId="1" applyFont="1" applyFill="1" applyBorder="1" applyAlignment="1">
      <alignment horizontal="left" wrapText="1" indent="1"/>
    </xf>
    <xf numFmtId="0" fontId="18" fillId="0" borderId="0" xfId="1" applyFont="1" applyFill="1" applyBorder="1" applyAlignment="1">
      <alignment horizontal="left" wrapText="1" indent="1"/>
    </xf>
    <xf numFmtId="0" fontId="18" fillId="0" borderId="7" xfId="1" applyFont="1" applyFill="1" applyBorder="1" applyAlignment="1">
      <alignment horizontal="left" wrapText="1" indent="1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D7" workbookViewId="0">
      <selection activeCell="F35" sqref="F3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285156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/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73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78"/>
      <c r="D7" s="179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78"/>
      <c r="D8" s="179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80"/>
      <c r="F11" s="181"/>
      <c r="G11" s="182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 t="str">
        <f>Rekapitulace!A16</f>
        <v>Geodetické práce : zaměření skutečného stavu</v>
      </c>
      <c r="E14" s="45"/>
      <c r="F14" s="46"/>
      <c r="G14" s="43">
        <f>Rekapitulace!I16</f>
        <v>8564.6309999999994</v>
      </c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 t="str">
        <f>Rekapitulace!A17</f>
        <v>Zařízení staveniště 3%</v>
      </c>
      <c r="E15" s="47"/>
      <c r="F15" s="48"/>
      <c r="G15" s="43">
        <f>Rekapitulace!I17</f>
        <v>10277.557199999999</v>
      </c>
    </row>
    <row r="16" spans="1:57" ht="15.95" customHeight="1" x14ac:dyDescent="0.2">
      <c r="A16" s="41" t="s">
        <v>22</v>
      </c>
      <c r="B16" s="42" t="s">
        <v>23</v>
      </c>
      <c r="C16" s="43">
        <f>HSV</f>
        <v>342585.24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342585.24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342585.24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361427.42819999997</v>
      </c>
      <c r="D22" s="53" t="s">
        <v>31</v>
      </c>
      <c r="E22" s="54"/>
      <c r="F22" s="55"/>
      <c r="G22" s="43">
        <f>VRN</f>
        <v>18842.188199999997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0</v>
      </c>
      <c r="D29" s="16" t="s">
        <v>40</v>
      </c>
      <c r="E29" s="17"/>
      <c r="F29" s="59">
        <v>0</v>
      </c>
      <c r="G29" s="18"/>
    </row>
    <row r="30" spans="1:7" x14ac:dyDescent="0.2">
      <c r="A30" s="14" t="s">
        <v>39</v>
      </c>
      <c r="B30" s="16"/>
      <c r="C30" s="58">
        <v>15</v>
      </c>
      <c r="D30" s="16" t="s">
        <v>40</v>
      </c>
      <c r="E30" s="17"/>
      <c r="F30" s="59">
        <v>0</v>
      </c>
      <c r="G30" s="18"/>
    </row>
    <row r="31" spans="1:7" x14ac:dyDescent="0.2">
      <c r="A31" s="14" t="s">
        <v>41</v>
      </c>
      <c r="B31" s="16"/>
      <c r="C31" s="58">
        <v>15</v>
      </c>
      <c r="D31" s="16" t="s">
        <v>40</v>
      </c>
      <c r="E31" s="17"/>
      <c r="F31" s="60">
        <f>ROUND(PRODUCT(F30,C31/100),0)</f>
        <v>0</v>
      </c>
      <c r="G31" s="28"/>
    </row>
    <row r="32" spans="1:7" x14ac:dyDescent="0.2">
      <c r="A32" s="14" t="s">
        <v>39</v>
      </c>
      <c r="B32" s="16"/>
      <c r="C32" s="58">
        <v>21</v>
      </c>
      <c r="D32" s="16" t="s">
        <v>40</v>
      </c>
      <c r="E32" s="17"/>
      <c r="F32" s="59">
        <f>C22</f>
        <v>361427.42819999997</v>
      </c>
      <c r="G32" s="18"/>
    </row>
    <row r="33" spans="1:8" x14ac:dyDescent="0.2">
      <c r="A33" s="14" t="s">
        <v>41</v>
      </c>
      <c r="B33" s="16"/>
      <c r="C33" s="58">
        <v>21</v>
      </c>
      <c r="D33" s="16" t="s">
        <v>40</v>
      </c>
      <c r="E33" s="17"/>
      <c r="F33" s="60">
        <f>ROUND(PRODUCT(F32,C33/100),2)</f>
        <v>75899.759999999995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ROUND(SUM(F29:F33),2)</f>
        <v>437327.19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8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8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8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8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8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8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8"/>
      <c r="B44" s="183"/>
      <c r="C44" s="183"/>
      <c r="D44" s="183"/>
      <c r="E44" s="183"/>
      <c r="F44" s="183"/>
      <c r="G44" s="183"/>
      <c r="H44" t="s">
        <v>4</v>
      </c>
    </row>
    <row r="45" spans="1:8" x14ac:dyDescent="0.2">
      <c r="A45" s="68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7"/>
      <c r="C46" s="177"/>
      <c r="D46" s="177"/>
      <c r="E46" s="177"/>
      <c r="F46" s="177"/>
      <c r="G46" s="177"/>
    </row>
    <row r="47" spans="1:8" x14ac:dyDescent="0.2">
      <c r="B47" s="177"/>
      <c r="C47" s="177"/>
      <c r="D47" s="177"/>
      <c r="E47" s="177"/>
      <c r="F47" s="177"/>
      <c r="G47" s="177"/>
    </row>
    <row r="48" spans="1:8" x14ac:dyDescent="0.2">
      <c r="B48" s="177"/>
      <c r="C48" s="177"/>
      <c r="D48" s="177"/>
      <c r="E48" s="177"/>
      <c r="F48" s="177"/>
      <c r="G48" s="177"/>
    </row>
    <row r="49" spans="2:7" x14ac:dyDescent="0.2">
      <c r="B49" s="177"/>
      <c r="C49" s="177"/>
      <c r="D49" s="177"/>
      <c r="E49" s="177"/>
      <c r="F49" s="177"/>
      <c r="G49" s="177"/>
    </row>
    <row r="50" spans="2:7" x14ac:dyDescent="0.2">
      <c r="B50" s="177"/>
      <c r="C50" s="177"/>
      <c r="D50" s="177"/>
      <c r="E50" s="177"/>
      <c r="F50" s="177"/>
      <c r="G50" s="177"/>
    </row>
    <row r="51" spans="2:7" x14ac:dyDescent="0.2">
      <c r="B51" s="177"/>
      <c r="C51" s="177"/>
      <c r="D51" s="177"/>
      <c r="E51" s="177"/>
      <c r="F51" s="177"/>
      <c r="G51" s="177"/>
    </row>
    <row r="52" spans="2:7" x14ac:dyDescent="0.2">
      <c r="B52" s="177"/>
      <c r="C52" s="177"/>
      <c r="D52" s="177"/>
      <c r="E52" s="177"/>
      <c r="F52" s="177"/>
      <c r="G52" s="177"/>
    </row>
    <row r="53" spans="2:7" x14ac:dyDescent="0.2">
      <c r="B53" s="177"/>
      <c r="C53" s="177"/>
      <c r="D53" s="177"/>
      <c r="E53" s="177"/>
      <c r="F53" s="177"/>
      <c r="G53" s="177"/>
    </row>
    <row r="54" spans="2:7" x14ac:dyDescent="0.2">
      <c r="B54" s="177"/>
      <c r="C54" s="177"/>
      <c r="D54" s="177"/>
      <c r="E54" s="177"/>
      <c r="F54" s="177"/>
      <c r="G54" s="177"/>
    </row>
    <row r="55" spans="2:7" x14ac:dyDescent="0.2">
      <c r="B55" s="177"/>
      <c r="C55" s="177"/>
      <c r="D55" s="177"/>
      <c r="E55" s="177"/>
      <c r="F55" s="177"/>
      <c r="G55" s="177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9"/>
  <sheetViews>
    <sheetView topLeftCell="B1" zoomScale="70" zoomScaleNormal="70" workbookViewId="0">
      <selection activeCell="F17" sqref="F1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4" t="s">
        <v>5</v>
      </c>
      <c r="B1" s="185"/>
      <c r="C1" s="69" t="str">
        <f>CONCATENATE(cislostavby," ",nazevstavby)</f>
        <v xml:space="preserve"> Kaliště - komunikace k ČOV  3</v>
      </c>
      <c r="D1" s="70"/>
      <c r="E1" s="71"/>
      <c r="F1" s="70"/>
      <c r="G1" s="72"/>
      <c r="H1" s="73"/>
      <c r="I1" s="74"/>
    </row>
    <row r="2" spans="1:57" ht="13.5" thickBot="1" x14ac:dyDescent="0.25">
      <c r="A2" s="186" t="s">
        <v>1</v>
      </c>
      <c r="B2" s="187"/>
      <c r="C2" s="75" t="str">
        <f>CONCATENATE(cisloobjektu," ",nazevobjektu)</f>
        <v xml:space="preserve"> </v>
      </c>
      <c r="D2" s="76"/>
      <c r="E2" s="77"/>
      <c r="F2" s="76"/>
      <c r="G2" s="188"/>
      <c r="H2" s="188"/>
      <c r="I2" s="189"/>
    </row>
    <row r="3" spans="1:57" ht="13.5" thickTop="1" x14ac:dyDescent="0.2"/>
    <row r="4" spans="1:57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57" ht="13.5" thickBot="1" x14ac:dyDescent="0.25"/>
    <row r="6" spans="1:57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57" s="30" customFormat="1" x14ac:dyDescent="0.2">
      <c r="A7" s="173" t="str">
        <f>Položky!B7</f>
        <v>1</v>
      </c>
      <c r="B7" s="85" t="str">
        <f>Položky!C7</f>
        <v>Zemní práce</v>
      </c>
      <c r="C7" s="86"/>
      <c r="D7" s="87"/>
      <c r="E7" s="174">
        <f>Položky!BC49</f>
        <v>75608.505000000005</v>
      </c>
      <c r="F7" s="175">
        <f>Položky!BD49</f>
        <v>0</v>
      </c>
      <c r="G7" s="175">
        <f>Položky!BE49</f>
        <v>0</v>
      </c>
      <c r="H7" s="175">
        <f>Položky!BF49</f>
        <v>0</v>
      </c>
      <c r="I7" s="176">
        <f>Položky!BG49</f>
        <v>0</v>
      </c>
    </row>
    <row r="8" spans="1:57" s="30" customFormat="1" x14ac:dyDescent="0.2">
      <c r="A8" s="173" t="str">
        <f>Položky!B50</f>
        <v>2</v>
      </c>
      <c r="B8" s="85" t="str">
        <f>Položky!C50</f>
        <v>Základy,zvláštní zakládání</v>
      </c>
      <c r="C8" s="86"/>
      <c r="D8" s="87"/>
      <c r="E8" s="174">
        <f>Položky!BC55</f>
        <v>51094.8</v>
      </c>
      <c r="F8" s="175">
        <f>Položky!BD55</f>
        <v>0</v>
      </c>
      <c r="G8" s="175">
        <f>Položky!BE55</f>
        <v>0</v>
      </c>
      <c r="H8" s="175">
        <f>Položky!BF55</f>
        <v>0</v>
      </c>
      <c r="I8" s="176">
        <f>Položky!BG55</f>
        <v>0</v>
      </c>
    </row>
    <row r="9" spans="1:57" s="30" customFormat="1" x14ac:dyDescent="0.2">
      <c r="A9" s="173" t="str">
        <f>Položky!B56</f>
        <v>5</v>
      </c>
      <c r="B9" s="85" t="str">
        <f>Položky!C56</f>
        <v>Komunikace</v>
      </c>
      <c r="C9" s="86"/>
      <c r="D9" s="87"/>
      <c r="E9" s="174">
        <f>Položky!BC63</f>
        <v>174613.84</v>
      </c>
      <c r="F9" s="175">
        <f>Položky!BD63</f>
        <v>0</v>
      </c>
      <c r="G9" s="175">
        <f>Položky!BE63</f>
        <v>0</v>
      </c>
      <c r="H9" s="175">
        <f>Položky!BF63</f>
        <v>0</v>
      </c>
      <c r="I9" s="176">
        <f>Položky!BG63</f>
        <v>0</v>
      </c>
    </row>
    <row r="10" spans="1:57" s="30" customFormat="1" ht="13.5" thickBot="1" x14ac:dyDescent="0.25">
      <c r="A10" s="173" t="str">
        <f>Položky!B64</f>
        <v>99</v>
      </c>
      <c r="B10" s="85" t="str">
        <f>Položky!C64</f>
        <v>Staveništní přesun hmot</v>
      </c>
      <c r="C10" s="86"/>
      <c r="D10" s="87"/>
      <c r="E10" s="174">
        <f>Položky!BC66</f>
        <v>41268.095000000001</v>
      </c>
      <c r="F10" s="175">
        <f>Položky!BD66</f>
        <v>0</v>
      </c>
      <c r="G10" s="175">
        <f>Položky!BE66</f>
        <v>0</v>
      </c>
      <c r="H10" s="175">
        <f>Položky!BF66</f>
        <v>0</v>
      </c>
      <c r="I10" s="176">
        <f>Položky!BG66</f>
        <v>0</v>
      </c>
    </row>
    <row r="11" spans="1:57" s="93" customFormat="1" ht="13.5" thickBot="1" x14ac:dyDescent="0.25">
      <c r="A11" s="88"/>
      <c r="B11" s="80" t="s">
        <v>50</v>
      </c>
      <c r="C11" s="80"/>
      <c r="D11" s="89"/>
      <c r="E11" s="90">
        <f>SUM(E7:E10)</f>
        <v>342585.24</v>
      </c>
      <c r="F11" s="91">
        <f>SUM(F7:F10)</f>
        <v>0</v>
      </c>
      <c r="G11" s="91">
        <f>SUM(G7:G10)</f>
        <v>0</v>
      </c>
      <c r="H11" s="91">
        <f>SUM(H7:H10)</f>
        <v>0</v>
      </c>
      <c r="I11" s="92">
        <f>SUM(I7:I10)</f>
        <v>0</v>
      </c>
    </row>
    <row r="12" spans="1:57" x14ac:dyDescent="0.2">
      <c r="A12" s="86"/>
      <c r="B12" s="86"/>
      <c r="C12" s="86"/>
      <c r="D12" s="86"/>
      <c r="E12" s="86"/>
      <c r="F12" s="86"/>
      <c r="G12" s="86"/>
      <c r="H12" s="86"/>
      <c r="I12" s="86"/>
    </row>
    <row r="13" spans="1:57" ht="19.5" customHeight="1" x14ac:dyDescent="0.25">
      <c r="A13" s="94" t="s">
        <v>51</v>
      </c>
      <c r="B13" s="94"/>
      <c r="C13" s="94"/>
      <c r="D13" s="94"/>
      <c r="E13" s="94"/>
      <c r="F13" s="94"/>
      <c r="G13" s="95"/>
      <c r="H13" s="94"/>
      <c r="I13" s="94"/>
      <c r="BA13" s="31"/>
      <c r="BB13" s="31"/>
      <c r="BC13" s="31"/>
      <c r="BD13" s="31"/>
      <c r="BE13" s="31"/>
    </row>
    <row r="14" spans="1:57" ht="13.5" thickBot="1" x14ac:dyDescent="0.25">
      <c r="A14" s="96"/>
      <c r="B14" s="96"/>
      <c r="C14" s="96"/>
      <c r="D14" s="96"/>
      <c r="E14" s="96"/>
      <c r="F14" s="96"/>
      <c r="G14" s="96"/>
      <c r="H14" s="96"/>
      <c r="I14" s="96"/>
    </row>
    <row r="15" spans="1:57" x14ac:dyDescent="0.2">
      <c r="A15" s="97" t="s">
        <v>52</v>
      </c>
      <c r="B15" s="98"/>
      <c r="C15" s="98"/>
      <c r="D15" s="99"/>
      <c r="E15" s="100" t="s">
        <v>53</v>
      </c>
      <c r="F15" s="101" t="s">
        <v>54</v>
      </c>
      <c r="G15" s="102" t="s">
        <v>55</v>
      </c>
      <c r="H15" s="103"/>
      <c r="I15" s="104" t="s">
        <v>53</v>
      </c>
    </row>
    <row r="16" spans="1:57" x14ac:dyDescent="0.2">
      <c r="A16" s="105" t="s">
        <v>148</v>
      </c>
      <c r="B16" s="106"/>
      <c r="C16" s="106"/>
      <c r="D16" s="107"/>
      <c r="E16" s="108"/>
      <c r="F16" s="109">
        <v>2.5</v>
      </c>
      <c r="G16" s="110">
        <f>CHOOSE(BA16+1,HSV+PSV,HSV+PSV+Mont,HSV+PSV+Dodavka+Mont,HSV,PSV,Mont,Dodavka,Mont+Dodavka,0)</f>
        <v>342585.24</v>
      </c>
      <c r="H16" s="111"/>
      <c r="I16" s="112">
        <f>E16+F16*G16/100</f>
        <v>8564.6309999999994</v>
      </c>
      <c r="BA16">
        <v>0</v>
      </c>
    </row>
    <row r="17" spans="1:53" x14ac:dyDescent="0.2">
      <c r="A17" s="105" t="s">
        <v>149</v>
      </c>
      <c r="B17" s="106"/>
      <c r="C17" s="106"/>
      <c r="D17" s="107"/>
      <c r="E17" s="108"/>
      <c r="F17" s="109">
        <v>3</v>
      </c>
      <c r="G17" s="110">
        <f>CHOOSE(BA17+1,HSV+PSV,HSV+PSV+Mont,HSV+PSV+Dodavka+Mont,HSV,PSV,Mont,Dodavka,Mont+Dodavka,0)</f>
        <v>342585.24</v>
      </c>
      <c r="H17" s="111"/>
      <c r="I17" s="112">
        <f>E17+F17*G17/100</f>
        <v>10277.557199999999</v>
      </c>
      <c r="BA17">
        <v>0</v>
      </c>
    </row>
    <row r="18" spans="1:53" ht="13.5" thickBot="1" x14ac:dyDescent="0.25">
      <c r="A18" s="113"/>
      <c r="B18" s="114" t="s">
        <v>56</v>
      </c>
      <c r="C18" s="115"/>
      <c r="D18" s="116"/>
      <c r="E18" s="117"/>
      <c r="F18" s="118"/>
      <c r="G18" s="118"/>
      <c r="H18" s="190">
        <f>SUM(I16:I17)</f>
        <v>18842.188199999997</v>
      </c>
      <c r="I18" s="191"/>
    </row>
    <row r="20" spans="1:53" x14ac:dyDescent="0.2">
      <c r="B20" s="93"/>
      <c r="F20" s="119"/>
      <c r="G20" s="120"/>
      <c r="H20" s="120"/>
      <c r="I20" s="121"/>
    </row>
    <row r="21" spans="1:53" x14ac:dyDescent="0.2">
      <c r="F21" s="119"/>
      <c r="G21" s="120"/>
      <c r="H21" s="120"/>
      <c r="I21" s="121"/>
    </row>
    <row r="22" spans="1:53" x14ac:dyDescent="0.2">
      <c r="F22" s="119"/>
      <c r="G22" s="120"/>
      <c r="H22" s="120"/>
      <c r="I22" s="121"/>
    </row>
    <row r="23" spans="1:53" x14ac:dyDescent="0.2">
      <c r="F23" s="119"/>
      <c r="G23" s="120"/>
      <c r="H23" s="120"/>
      <c r="I23" s="121"/>
    </row>
    <row r="24" spans="1:53" x14ac:dyDescent="0.2">
      <c r="F24" s="119"/>
      <c r="G24" s="120"/>
      <c r="H24" s="120"/>
      <c r="I24" s="121"/>
    </row>
    <row r="25" spans="1:53" x14ac:dyDescent="0.2">
      <c r="F25" s="119"/>
      <c r="G25" s="120"/>
      <c r="H25" s="120"/>
      <c r="I25" s="121"/>
    </row>
    <row r="26" spans="1:53" x14ac:dyDescent="0.2">
      <c r="F26" s="119"/>
      <c r="G26" s="120"/>
      <c r="H26" s="120"/>
      <c r="I26" s="121"/>
    </row>
    <row r="27" spans="1:53" x14ac:dyDescent="0.2">
      <c r="F27" s="119"/>
      <c r="G27" s="120"/>
      <c r="H27" s="120"/>
      <c r="I27" s="121"/>
    </row>
    <row r="28" spans="1:53" x14ac:dyDescent="0.2">
      <c r="F28" s="119"/>
      <c r="G28" s="120"/>
      <c r="H28" s="120"/>
      <c r="I28" s="121"/>
    </row>
    <row r="29" spans="1:53" x14ac:dyDescent="0.2">
      <c r="F29" s="119"/>
      <c r="G29" s="120"/>
      <c r="H29" s="120"/>
      <c r="I29" s="121"/>
    </row>
    <row r="30" spans="1:53" x14ac:dyDescent="0.2">
      <c r="F30" s="119"/>
      <c r="G30" s="120"/>
      <c r="H30" s="120"/>
      <c r="I30" s="121"/>
    </row>
    <row r="31" spans="1:53" x14ac:dyDescent="0.2">
      <c r="F31" s="119"/>
      <c r="G31" s="120"/>
      <c r="H31" s="120"/>
      <c r="I31" s="121"/>
    </row>
    <row r="32" spans="1:53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</sheetData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33"/>
  <sheetViews>
    <sheetView showGridLines="0" showZeros="0" topLeftCell="A8" zoomScale="80" zoomScaleNormal="80" workbookViewId="0">
      <selection activeCell="L8" sqref="L8:L65"/>
    </sheetView>
  </sheetViews>
  <sheetFormatPr defaultRowHeight="12.75" x14ac:dyDescent="0.2"/>
  <cols>
    <col min="1" max="1" width="4.42578125" style="122" customWidth="1"/>
    <col min="2" max="2" width="14.140625" style="122" customWidth="1"/>
    <col min="3" max="3" width="47.5703125" style="122" customWidth="1"/>
    <col min="4" max="4" width="5.5703125" style="122" customWidth="1"/>
    <col min="5" max="5" width="10" style="167" customWidth="1"/>
    <col min="6" max="6" width="11.28515625" style="122" customWidth="1"/>
    <col min="7" max="7" width="16.140625" style="122" customWidth="1"/>
    <col min="8" max="8" width="13.140625" style="122" hidden="1" customWidth="1"/>
    <col min="9" max="9" width="14.5703125" style="122" hidden="1" customWidth="1"/>
    <col min="10" max="10" width="13.140625" style="122" hidden="1" customWidth="1"/>
    <col min="11" max="11" width="13.5703125" style="122" hidden="1" customWidth="1"/>
    <col min="12" max="16384" width="9.140625" style="122"/>
  </cols>
  <sheetData>
    <row r="1" spans="1:59" ht="15.75" x14ac:dyDescent="0.25">
      <c r="A1" s="195" t="s">
        <v>57</v>
      </c>
      <c r="B1" s="195"/>
      <c r="C1" s="195"/>
      <c r="D1" s="195"/>
      <c r="E1" s="195"/>
      <c r="F1" s="195"/>
      <c r="G1" s="195"/>
      <c r="H1" s="195"/>
      <c r="I1" s="195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184" t="s">
        <v>5</v>
      </c>
      <c r="B3" s="185"/>
      <c r="C3" s="69" t="str">
        <f>CONCATENATE(cislostavby," ",nazevstavby)</f>
        <v xml:space="preserve"> Kaliště - komunikace k ČOV  3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 x14ac:dyDescent="0.25">
      <c r="A4" s="196" t="s">
        <v>1</v>
      </c>
      <c r="B4" s="187"/>
      <c r="C4" s="75" t="str">
        <f>CONCATENATE(cisloobjektu," ",nazevobjektu)</f>
        <v xml:space="preserve"> </v>
      </c>
      <c r="D4" s="76"/>
      <c r="E4" s="77"/>
      <c r="F4" s="76"/>
      <c r="G4" s="197"/>
      <c r="H4" s="197"/>
      <c r="I4" s="198"/>
    </row>
    <row r="5" spans="1:59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">
      <c r="A7" s="139" t="s">
        <v>69</v>
      </c>
      <c r="B7" s="140" t="s">
        <v>70</v>
      </c>
      <c r="C7" s="141" t="s">
        <v>71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x14ac:dyDescent="0.2">
      <c r="A8" s="147">
        <v>1</v>
      </c>
      <c r="B8" s="148" t="s">
        <v>74</v>
      </c>
      <c r="C8" s="149" t="s">
        <v>75</v>
      </c>
      <c r="D8" s="150" t="s">
        <v>76</v>
      </c>
      <c r="E8" s="151">
        <v>50</v>
      </c>
      <c r="F8" s="151">
        <v>79</v>
      </c>
      <c r="G8" s="152">
        <f>E8*F8</f>
        <v>3950</v>
      </c>
      <c r="H8" s="153">
        <v>0</v>
      </c>
      <c r="I8" s="153">
        <f>E8*H8</f>
        <v>0</v>
      </c>
      <c r="J8" s="153">
        <v>0</v>
      </c>
      <c r="K8" s="153">
        <f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1</v>
      </c>
      <c r="BC8" s="122">
        <f>IF(BB8=1,G8,0)</f>
        <v>3950</v>
      </c>
      <c r="BD8" s="122">
        <f>IF(BB8=2,G8,0)</f>
        <v>0</v>
      </c>
      <c r="BE8" s="122">
        <f>IF(BB8=3,G8,0)</f>
        <v>0</v>
      </c>
      <c r="BF8" s="122">
        <f>IF(BB8=4,G8,0)</f>
        <v>0</v>
      </c>
      <c r="BG8" s="122">
        <f>IF(BB8=5,G8,0)</f>
        <v>0</v>
      </c>
    </row>
    <row r="9" spans="1:59" x14ac:dyDescent="0.2">
      <c r="A9" s="154"/>
      <c r="B9" s="155"/>
      <c r="C9" s="192" t="s">
        <v>77</v>
      </c>
      <c r="D9" s="193"/>
      <c r="E9" s="193"/>
      <c r="F9" s="193"/>
      <c r="G9" s="194"/>
      <c r="H9" s="156"/>
      <c r="I9" s="156"/>
      <c r="J9" s="156"/>
      <c r="K9" s="156"/>
      <c r="Q9" s="146">
        <v>3</v>
      </c>
    </row>
    <row r="10" spans="1:59" x14ac:dyDescent="0.2">
      <c r="A10" s="154"/>
      <c r="B10" s="155"/>
      <c r="C10" s="192" t="s">
        <v>78</v>
      </c>
      <c r="D10" s="193"/>
      <c r="E10" s="193"/>
      <c r="F10" s="193"/>
      <c r="G10" s="194"/>
      <c r="H10" s="156"/>
      <c r="I10" s="156"/>
      <c r="J10" s="156"/>
      <c r="K10" s="156"/>
      <c r="Q10" s="146">
        <v>3</v>
      </c>
    </row>
    <row r="11" spans="1:59" x14ac:dyDescent="0.2">
      <c r="A11" s="147">
        <v>2</v>
      </c>
      <c r="B11" s="148" t="s">
        <v>79</v>
      </c>
      <c r="C11" s="149" t="s">
        <v>80</v>
      </c>
      <c r="D11" s="150" t="s">
        <v>76</v>
      </c>
      <c r="E11" s="151">
        <v>50</v>
      </c>
      <c r="F11" s="151">
        <v>38</v>
      </c>
      <c r="G11" s="152">
        <f>E11*F11</f>
        <v>1900</v>
      </c>
      <c r="H11" s="153">
        <v>5.0000000000000002E-5</v>
      </c>
      <c r="I11" s="153">
        <f>E11*H11</f>
        <v>2.5000000000000001E-3</v>
      </c>
      <c r="J11" s="153">
        <v>0</v>
      </c>
      <c r="K11" s="153">
        <f>E11*J11</f>
        <v>0</v>
      </c>
      <c r="Q11" s="146">
        <v>2</v>
      </c>
      <c r="AA11" s="122">
        <v>12</v>
      </c>
      <c r="AB11" s="122">
        <v>0</v>
      </c>
      <c r="AC11" s="122">
        <v>2</v>
      </c>
      <c r="BB11" s="122">
        <v>1</v>
      </c>
      <c r="BC11" s="122">
        <f>IF(BB11=1,G11,0)</f>
        <v>1900</v>
      </c>
      <c r="BD11" s="122">
        <f>IF(BB11=2,G11,0)</f>
        <v>0</v>
      </c>
      <c r="BE11" s="122">
        <f>IF(BB11=3,G11,0)</f>
        <v>0</v>
      </c>
      <c r="BF11" s="122">
        <f>IF(BB11=4,G11,0)</f>
        <v>0</v>
      </c>
      <c r="BG11" s="122">
        <f>IF(BB11=5,G11,0)</f>
        <v>0</v>
      </c>
    </row>
    <row r="12" spans="1:59" x14ac:dyDescent="0.2">
      <c r="A12" s="147">
        <v>3</v>
      </c>
      <c r="B12" s="148" t="s">
        <v>81</v>
      </c>
      <c r="C12" s="149" t="s">
        <v>82</v>
      </c>
      <c r="D12" s="150" t="s">
        <v>83</v>
      </c>
      <c r="E12" s="151">
        <v>55.6</v>
      </c>
      <c r="F12" s="151">
        <v>165</v>
      </c>
      <c r="G12" s="152">
        <f>E12*F12</f>
        <v>9174</v>
      </c>
      <c r="H12" s="153">
        <v>0</v>
      </c>
      <c r="I12" s="153">
        <f>E12*H12</f>
        <v>0</v>
      </c>
      <c r="J12" s="153">
        <v>0</v>
      </c>
      <c r="K12" s="153">
        <f>E12*J12</f>
        <v>0</v>
      </c>
      <c r="Q12" s="146">
        <v>2</v>
      </c>
      <c r="AA12" s="122">
        <v>12</v>
      </c>
      <c r="AB12" s="122">
        <v>0</v>
      </c>
      <c r="AC12" s="122">
        <v>3</v>
      </c>
      <c r="BB12" s="122">
        <v>1</v>
      </c>
      <c r="BC12" s="122">
        <f>IF(BB12=1,G12,0)</f>
        <v>9174</v>
      </c>
      <c r="BD12" s="122">
        <f>IF(BB12=2,G12,0)</f>
        <v>0</v>
      </c>
      <c r="BE12" s="122">
        <f>IF(BB12=3,G12,0)</f>
        <v>0</v>
      </c>
      <c r="BF12" s="122">
        <f>IF(BB12=4,G12,0)</f>
        <v>0</v>
      </c>
      <c r="BG12" s="122">
        <f>IF(BB12=5,G12,0)</f>
        <v>0</v>
      </c>
    </row>
    <row r="13" spans="1:59" x14ac:dyDescent="0.2">
      <c r="A13" s="154"/>
      <c r="B13" s="155"/>
      <c r="C13" s="192" t="s">
        <v>84</v>
      </c>
      <c r="D13" s="193"/>
      <c r="E13" s="193"/>
      <c r="F13" s="193"/>
      <c r="G13" s="194"/>
      <c r="H13" s="156"/>
      <c r="I13" s="156"/>
      <c r="J13" s="156"/>
      <c r="K13" s="156"/>
      <c r="Q13" s="146">
        <v>3</v>
      </c>
    </row>
    <row r="14" spans="1:59" ht="25.5" x14ac:dyDescent="0.2">
      <c r="A14" s="147">
        <v>4</v>
      </c>
      <c r="B14" s="148" t="s">
        <v>85</v>
      </c>
      <c r="C14" s="149" t="s">
        <v>86</v>
      </c>
      <c r="D14" s="150" t="s">
        <v>83</v>
      </c>
      <c r="E14" s="151">
        <v>304.8</v>
      </c>
      <c r="F14" s="151">
        <v>30</v>
      </c>
      <c r="G14" s="152">
        <f>E14*F14</f>
        <v>9144</v>
      </c>
      <c r="H14" s="153">
        <v>0</v>
      </c>
      <c r="I14" s="153">
        <f>E14*H14</f>
        <v>0</v>
      </c>
      <c r="J14" s="153">
        <v>0</v>
      </c>
      <c r="K14" s="153">
        <f>E14*J14</f>
        <v>0</v>
      </c>
      <c r="Q14" s="146">
        <v>2</v>
      </c>
      <c r="AA14" s="122">
        <v>12</v>
      </c>
      <c r="AB14" s="122">
        <v>0</v>
      </c>
      <c r="AC14" s="122">
        <v>4</v>
      </c>
      <c r="BB14" s="122">
        <v>1</v>
      </c>
      <c r="BC14" s="122">
        <f>IF(BB14=1,G14,0)</f>
        <v>9144</v>
      </c>
      <c r="BD14" s="122">
        <f>IF(BB14=2,G14,0)</f>
        <v>0</v>
      </c>
      <c r="BE14" s="122">
        <f>IF(BB14=3,G14,0)</f>
        <v>0</v>
      </c>
      <c r="BF14" s="122">
        <f>IF(BB14=4,G14,0)</f>
        <v>0</v>
      </c>
      <c r="BG14" s="122">
        <f>IF(BB14=5,G14,0)</f>
        <v>0</v>
      </c>
    </row>
    <row r="15" spans="1:59" x14ac:dyDescent="0.2">
      <c r="A15" s="154"/>
      <c r="B15" s="155"/>
      <c r="C15" s="192" t="s">
        <v>87</v>
      </c>
      <c r="D15" s="193"/>
      <c r="E15" s="193"/>
      <c r="F15" s="193"/>
      <c r="G15" s="194"/>
      <c r="H15" s="156"/>
      <c r="I15" s="156"/>
      <c r="J15" s="156"/>
      <c r="K15" s="156"/>
      <c r="Q15" s="146">
        <v>3</v>
      </c>
    </row>
    <row r="16" spans="1:59" x14ac:dyDescent="0.2">
      <c r="A16" s="154"/>
      <c r="B16" s="155"/>
      <c r="C16" s="192" t="s">
        <v>88</v>
      </c>
      <c r="D16" s="193"/>
      <c r="E16" s="193"/>
      <c r="F16" s="193"/>
      <c r="G16" s="194"/>
      <c r="H16" s="156"/>
      <c r="I16" s="156"/>
      <c r="J16" s="156"/>
      <c r="K16" s="156"/>
      <c r="Q16" s="146">
        <v>3</v>
      </c>
    </row>
    <row r="17" spans="1:59" x14ac:dyDescent="0.2">
      <c r="A17" s="154"/>
      <c r="B17" s="155"/>
      <c r="C17" s="192" t="s">
        <v>89</v>
      </c>
      <c r="D17" s="193"/>
      <c r="E17" s="193"/>
      <c r="F17" s="193"/>
      <c r="G17" s="194"/>
      <c r="H17" s="156"/>
      <c r="I17" s="156"/>
      <c r="J17" s="156"/>
      <c r="K17" s="156"/>
      <c r="Q17" s="146">
        <v>3</v>
      </c>
    </row>
    <row r="18" spans="1:59" x14ac:dyDescent="0.2">
      <c r="A18" s="154"/>
      <c r="B18" s="155"/>
      <c r="C18" s="192" t="s">
        <v>90</v>
      </c>
      <c r="D18" s="193"/>
      <c r="E18" s="193"/>
      <c r="F18" s="193"/>
      <c r="G18" s="194"/>
      <c r="H18" s="156"/>
      <c r="I18" s="156"/>
      <c r="J18" s="156"/>
      <c r="K18" s="156"/>
      <c r="Q18" s="146">
        <v>3</v>
      </c>
    </row>
    <row r="19" spans="1:59" x14ac:dyDescent="0.2">
      <c r="A19" s="154"/>
      <c r="B19" s="155"/>
      <c r="C19" s="192"/>
      <c r="D19" s="193"/>
      <c r="E19" s="193"/>
      <c r="F19" s="193"/>
      <c r="G19" s="194"/>
      <c r="H19" s="156"/>
      <c r="I19" s="156"/>
      <c r="J19" s="156"/>
      <c r="K19" s="156"/>
      <c r="Q19" s="146">
        <v>3</v>
      </c>
    </row>
    <row r="20" spans="1:59" x14ac:dyDescent="0.2">
      <c r="A20" s="147">
        <v>5</v>
      </c>
      <c r="B20" s="148" t="s">
        <v>91</v>
      </c>
      <c r="C20" s="149" t="s">
        <v>92</v>
      </c>
      <c r="D20" s="150" t="s">
        <v>83</v>
      </c>
      <c r="E20" s="151">
        <v>304.8</v>
      </c>
      <c r="F20" s="151">
        <v>25</v>
      </c>
      <c r="G20" s="152">
        <f>E20*F20</f>
        <v>7620</v>
      </c>
      <c r="H20" s="153">
        <v>0</v>
      </c>
      <c r="I20" s="153">
        <f>E20*H20</f>
        <v>0</v>
      </c>
      <c r="J20" s="153">
        <v>0</v>
      </c>
      <c r="K20" s="153">
        <f>E20*J20</f>
        <v>0</v>
      </c>
      <c r="Q20" s="146">
        <v>2</v>
      </c>
      <c r="AA20" s="122">
        <v>12</v>
      </c>
      <c r="AB20" s="122">
        <v>0</v>
      </c>
      <c r="AC20" s="122">
        <v>5</v>
      </c>
      <c r="BB20" s="122">
        <v>1</v>
      </c>
      <c r="BC20" s="122">
        <f>IF(BB20=1,G20,0)</f>
        <v>7620</v>
      </c>
      <c r="BD20" s="122">
        <f>IF(BB20=2,G20,0)</f>
        <v>0</v>
      </c>
      <c r="BE20" s="122">
        <f>IF(BB20=3,G20,0)</f>
        <v>0</v>
      </c>
      <c r="BF20" s="122">
        <f>IF(BB20=4,G20,0)</f>
        <v>0</v>
      </c>
      <c r="BG20" s="122">
        <f>IF(BB20=5,G20,0)</f>
        <v>0</v>
      </c>
    </row>
    <row r="21" spans="1:59" x14ac:dyDescent="0.2">
      <c r="A21" s="154"/>
      <c r="B21" s="155"/>
      <c r="C21" s="192" t="s">
        <v>93</v>
      </c>
      <c r="D21" s="193"/>
      <c r="E21" s="193"/>
      <c r="F21" s="193"/>
      <c r="G21" s="194"/>
      <c r="H21" s="156"/>
      <c r="I21" s="156"/>
      <c r="J21" s="156"/>
      <c r="K21" s="156"/>
      <c r="Q21" s="146">
        <v>3</v>
      </c>
    </row>
    <row r="22" spans="1:59" x14ac:dyDescent="0.2">
      <c r="A22" s="147">
        <v>6</v>
      </c>
      <c r="B22" s="148" t="s">
        <v>94</v>
      </c>
      <c r="C22" s="149" t="s">
        <v>95</v>
      </c>
      <c r="D22" s="150" t="s">
        <v>83</v>
      </c>
      <c r="E22" s="151">
        <v>172.18100000000001</v>
      </c>
      <c r="F22" s="151">
        <v>117</v>
      </c>
      <c r="G22" s="152">
        <f>E22*F22</f>
        <v>20145.177</v>
      </c>
      <c r="H22" s="153">
        <v>0</v>
      </c>
      <c r="I22" s="153">
        <f>E22*H22</f>
        <v>0</v>
      </c>
      <c r="J22" s="153">
        <v>0</v>
      </c>
      <c r="K22" s="153">
        <f>E22*J22</f>
        <v>0</v>
      </c>
      <c r="Q22" s="146">
        <v>2</v>
      </c>
      <c r="AA22" s="122">
        <v>12</v>
      </c>
      <c r="AB22" s="122">
        <v>0</v>
      </c>
      <c r="AC22" s="122">
        <v>6</v>
      </c>
      <c r="BB22" s="122">
        <v>1</v>
      </c>
      <c r="BC22" s="122">
        <f>IF(BB22=1,G22,0)</f>
        <v>20145.177</v>
      </c>
      <c r="BD22" s="122">
        <f>IF(BB22=2,G22,0)</f>
        <v>0</v>
      </c>
      <c r="BE22" s="122">
        <f>IF(BB22=3,G22,0)</f>
        <v>0</v>
      </c>
      <c r="BF22" s="122">
        <f>IF(BB22=4,G22,0)</f>
        <v>0</v>
      </c>
      <c r="BG22" s="122">
        <f>IF(BB22=5,G22,0)</f>
        <v>0</v>
      </c>
    </row>
    <row r="23" spans="1:59" x14ac:dyDescent="0.2">
      <c r="A23" s="154"/>
      <c r="B23" s="155"/>
      <c r="C23" s="192" t="s">
        <v>96</v>
      </c>
      <c r="D23" s="193"/>
      <c r="E23" s="193"/>
      <c r="F23" s="193"/>
      <c r="G23" s="194"/>
      <c r="H23" s="156"/>
      <c r="I23" s="156"/>
      <c r="J23" s="156"/>
      <c r="K23" s="156"/>
      <c r="Q23" s="146">
        <v>3</v>
      </c>
    </row>
    <row r="24" spans="1:59" x14ac:dyDescent="0.2">
      <c r="A24" s="154"/>
      <c r="B24" s="155"/>
      <c r="C24" s="192" t="s">
        <v>97</v>
      </c>
      <c r="D24" s="193"/>
      <c r="E24" s="193"/>
      <c r="F24" s="193"/>
      <c r="G24" s="194"/>
      <c r="H24" s="156"/>
      <c r="I24" s="156"/>
      <c r="J24" s="156"/>
      <c r="K24" s="156"/>
      <c r="Q24" s="146">
        <v>3</v>
      </c>
    </row>
    <row r="25" spans="1:59" x14ac:dyDescent="0.2">
      <c r="A25" s="154"/>
      <c r="B25" s="155"/>
      <c r="C25" s="192" t="s">
        <v>98</v>
      </c>
      <c r="D25" s="193"/>
      <c r="E25" s="193"/>
      <c r="F25" s="193"/>
      <c r="G25" s="194"/>
      <c r="H25" s="156"/>
      <c r="I25" s="156"/>
      <c r="J25" s="156"/>
      <c r="K25" s="156"/>
      <c r="Q25" s="146">
        <v>3</v>
      </c>
    </row>
    <row r="26" spans="1:59" x14ac:dyDescent="0.2">
      <c r="A26" s="154"/>
      <c r="B26" s="155"/>
      <c r="C26" s="192" t="s">
        <v>99</v>
      </c>
      <c r="D26" s="193"/>
      <c r="E26" s="193"/>
      <c r="F26" s="193"/>
      <c r="G26" s="194"/>
      <c r="H26" s="156"/>
      <c r="I26" s="156"/>
      <c r="J26" s="156"/>
      <c r="K26" s="156"/>
      <c r="Q26" s="146">
        <v>3</v>
      </c>
    </row>
    <row r="27" spans="1:59" x14ac:dyDescent="0.2">
      <c r="A27" s="154"/>
      <c r="B27" s="155"/>
      <c r="C27" s="192" t="s">
        <v>100</v>
      </c>
      <c r="D27" s="193"/>
      <c r="E27" s="193"/>
      <c r="F27" s="193"/>
      <c r="G27" s="194"/>
      <c r="H27" s="156"/>
      <c r="I27" s="156"/>
      <c r="J27" s="156"/>
      <c r="K27" s="156"/>
      <c r="Q27" s="146">
        <v>3</v>
      </c>
    </row>
    <row r="28" spans="1:59" x14ac:dyDescent="0.2">
      <c r="A28" s="154"/>
      <c r="B28" s="155"/>
      <c r="C28" s="192" t="s">
        <v>101</v>
      </c>
      <c r="D28" s="193"/>
      <c r="E28" s="193"/>
      <c r="F28" s="193"/>
      <c r="G28" s="194"/>
      <c r="H28" s="156"/>
      <c r="I28" s="156"/>
      <c r="J28" s="156"/>
      <c r="K28" s="156"/>
      <c r="Q28" s="146">
        <v>3</v>
      </c>
    </row>
    <row r="29" spans="1:59" x14ac:dyDescent="0.2">
      <c r="A29" s="154"/>
      <c r="B29" s="155"/>
      <c r="C29" s="192" t="s">
        <v>102</v>
      </c>
      <c r="D29" s="193"/>
      <c r="E29" s="193"/>
      <c r="F29" s="193"/>
      <c r="G29" s="194"/>
      <c r="H29" s="156"/>
      <c r="I29" s="156"/>
      <c r="J29" s="156"/>
      <c r="K29" s="156"/>
      <c r="Q29" s="146">
        <v>3</v>
      </c>
    </row>
    <row r="30" spans="1:59" x14ac:dyDescent="0.2">
      <c r="A30" s="154"/>
      <c r="B30" s="155"/>
      <c r="C30" s="192" t="s">
        <v>103</v>
      </c>
      <c r="D30" s="193"/>
      <c r="E30" s="193"/>
      <c r="F30" s="193"/>
      <c r="G30" s="194"/>
      <c r="H30" s="156"/>
      <c r="I30" s="156"/>
      <c r="J30" s="156"/>
      <c r="K30" s="156"/>
      <c r="Q30" s="146">
        <v>3</v>
      </c>
    </row>
    <row r="31" spans="1:59" x14ac:dyDescent="0.2">
      <c r="A31" s="154"/>
      <c r="B31" s="155"/>
      <c r="C31" s="192" t="s">
        <v>104</v>
      </c>
      <c r="D31" s="193"/>
      <c r="E31" s="193"/>
      <c r="F31" s="193"/>
      <c r="G31" s="194"/>
      <c r="H31" s="156"/>
      <c r="I31" s="156"/>
      <c r="J31" s="156"/>
      <c r="K31" s="156"/>
      <c r="Q31" s="146">
        <v>3</v>
      </c>
    </row>
    <row r="32" spans="1:59" x14ac:dyDescent="0.2">
      <c r="A32" s="154"/>
      <c r="B32" s="155"/>
      <c r="C32" s="192" t="s">
        <v>105</v>
      </c>
      <c r="D32" s="193"/>
      <c r="E32" s="193"/>
      <c r="F32" s="193"/>
      <c r="G32" s="194"/>
      <c r="H32" s="156"/>
      <c r="I32" s="156"/>
      <c r="J32" s="156"/>
      <c r="K32" s="156"/>
      <c r="Q32" s="146">
        <v>3</v>
      </c>
    </row>
    <row r="33" spans="1:59" x14ac:dyDescent="0.2">
      <c r="A33" s="154"/>
      <c r="B33" s="155"/>
      <c r="C33" s="192"/>
      <c r="D33" s="193"/>
      <c r="E33" s="193"/>
      <c r="F33" s="193"/>
      <c r="G33" s="194"/>
      <c r="H33" s="156"/>
      <c r="I33" s="156"/>
      <c r="J33" s="156"/>
      <c r="K33" s="156"/>
      <c r="Q33" s="146">
        <v>3</v>
      </c>
    </row>
    <row r="34" spans="1:59" x14ac:dyDescent="0.2">
      <c r="A34" s="154"/>
      <c r="B34" s="155"/>
      <c r="C34" s="192" t="s">
        <v>106</v>
      </c>
      <c r="D34" s="193"/>
      <c r="E34" s="193"/>
      <c r="F34" s="193"/>
      <c r="G34" s="194"/>
      <c r="H34" s="156"/>
      <c r="I34" s="156"/>
      <c r="J34" s="156"/>
      <c r="K34" s="156"/>
      <c r="Q34" s="146">
        <v>3</v>
      </c>
    </row>
    <row r="35" spans="1:59" x14ac:dyDescent="0.2">
      <c r="A35" s="147">
        <v>7</v>
      </c>
      <c r="B35" s="148" t="s">
        <v>107</v>
      </c>
      <c r="C35" s="149" t="s">
        <v>108</v>
      </c>
      <c r="D35" s="150" t="s">
        <v>83</v>
      </c>
      <c r="E35" s="151">
        <v>172.18100000000001</v>
      </c>
      <c r="F35" s="151">
        <v>42</v>
      </c>
      <c r="G35" s="152">
        <f>E35*F35</f>
        <v>7231.6020000000008</v>
      </c>
      <c r="H35" s="153">
        <v>0</v>
      </c>
      <c r="I35" s="153">
        <f>E35*H35</f>
        <v>0</v>
      </c>
      <c r="J35" s="153">
        <v>0</v>
      </c>
      <c r="K35" s="153">
        <f>E35*J35</f>
        <v>0</v>
      </c>
      <c r="Q35" s="146">
        <v>2</v>
      </c>
      <c r="AA35" s="122">
        <v>12</v>
      </c>
      <c r="AB35" s="122">
        <v>0</v>
      </c>
      <c r="AC35" s="122">
        <v>7</v>
      </c>
      <c r="BB35" s="122">
        <v>1</v>
      </c>
      <c r="BC35" s="122">
        <f>IF(BB35=1,G35,0)</f>
        <v>7231.6020000000008</v>
      </c>
      <c r="BD35" s="122">
        <f>IF(BB35=2,G35,0)</f>
        <v>0</v>
      </c>
      <c r="BE35" s="122">
        <f>IF(BB35=3,G35,0)</f>
        <v>0</v>
      </c>
      <c r="BF35" s="122">
        <f>IF(BB35=4,G35,0)</f>
        <v>0</v>
      </c>
      <c r="BG35" s="122">
        <f>IF(BB35=5,G35,0)</f>
        <v>0</v>
      </c>
    </row>
    <row r="36" spans="1:59" x14ac:dyDescent="0.2">
      <c r="A36" s="154"/>
      <c r="B36" s="155"/>
      <c r="C36" s="192" t="s">
        <v>109</v>
      </c>
      <c r="D36" s="193"/>
      <c r="E36" s="193"/>
      <c r="F36" s="193"/>
      <c r="G36" s="194"/>
      <c r="H36" s="156"/>
      <c r="I36" s="156"/>
      <c r="J36" s="156"/>
      <c r="K36" s="156"/>
      <c r="Q36" s="146">
        <v>3</v>
      </c>
    </row>
    <row r="37" spans="1:59" x14ac:dyDescent="0.2">
      <c r="A37" s="147">
        <v>8</v>
      </c>
      <c r="B37" s="148" t="s">
        <v>110</v>
      </c>
      <c r="C37" s="149" t="s">
        <v>111</v>
      </c>
      <c r="D37" s="150" t="s">
        <v>83</v>
      </c>
      <c r="E37" s="151">
        <v>97.046999999999997</v>
      </c>
      <c r="F37" s="151">
        <v>58</v>
      </c>
      <c r="G37" s="152">
        <f>E37*F37</f>
        <v>5628.7259999999997</v>
      </c>
      <c r="H37" s="153">
        <v>0</v>
      </c>
      <c r="I37" s="153">
        <f>E37*H37</f>
        <v>0</v>
      </c>
      <c r="J37" s="153">
        <v>0</v>
      </c>
      <c r="K37" s="153">
        <f>E37*J37</f>
        <v>0</v>
      </c>
      <c r="Q37" s="146">
        <v>2</v>
      </c>
      <c r="AA37" s="122">
        <v>12</v>
      </c>
      <c r="AB37" s="122">
        <v>0</v>
      </c>
      <c r="AC37" s="122">
        <v>8</v>
      </c>
      <c r="BB37" s="122">
        <v>1</v>
      </c>
      <c r="BC37" s="122">
        <f>IF(BB37=1,G37,0)</f>
        <v>5628.7259999999997</v>
      </c>
      <c r="BD37" s="122">
        <f>IF(BB37=2,G37,0)</f>
        <v>0</v>
      </c>
      <c r="BE37" s="122">
        <f>IF(BB37=3,G37,0)</f>
        <v>0</v>
      </c>
      <c r="BF37" s="122">
        <f>IF(BB37=4,G37,0)</f>
        <v>0</v>
      </c>
      <c r="BG37" s="122">
        <f>IF(BB37=5,G37,0)</f>
        <v>0</v>
      </c>
    </row>
    <row r="38" spans="1:59" x14ac:dyDescent="0.2">
      <c r="A38" s="154"/>
      <c r="B38" s="155"/>
      <c r="C38" s="192" t="s">
        <v>112</v>
      </c>
      <c r="D38" s="193"/>
      <c r="E38" s="193"/>
      <c r="F38" s="193"/>
      <c r="G38" s="194"/>
      <c r="H38" s="156"/>
      <c r="I38" s="156"/>
      <c r="J38" s="156"/>
      <c r="K38" s="156"/>
      <c r="Q38" s="146">
        <v>3</v>
      </c>
    </row>
    <row r="39" spans="1:59" x14ac:dyDescent="0.2">
      <c r="A39" s="154"/>
      <c r="B39" s="155"/>
      <c r="C39" s="192" t="s">
        <v>113</v>
      </c>
      <c r="D39" s="193"/>
      <c r="E39" s="193"/>
      <c r="F39" s="193"/>
      <c r="G39" s="194"/>
      <c r="H39" s="156"/>
      <c r="I39" s="156"/>
      <c r="J39" s="156"/>
      <c r="K39" s="156"/>
      <c r="Q39" s="146">
        <v>3</v>
      </c>
    </row>
    <row r="40" spans="1:59" x14ac:dyDescent="0.2">
      <c r="A40" s="154"/>
      <c r="B40" s="155"/>
      <c r="C40" s="192" t="s">
        <v>114</v>
      </c>
      <c r="D40" s="193"/>
      <c r="E40" s="193"/>
      <c r="F40" s="193"/>
      <c r="G40" s="194"/>
      <c r="H40" s="156"/>
      <c r="I40" s="156"/>
      <c r="J40" s="156"/>
      <c r="K40" s="156"/>
      <c r="Q40" s="146">
        <v>3</v>
      </c>
    </row>
    <row r="41" spans="1:59" x14ac:dyDescent="0.2">
      <c r="A41" s="154"/>
      <c r="B41" s="155"/>
      <c r="C41" s="192" t="s">
        <v>115</v>
      </c>
      <c r="D41" s="193"/>
      <c r="E41" s="193"/>
      <c r="F41" s="193"/>
      <c r="G41" s="194"/>
      <c r="H41" s="156"/>
      <c r="I41" s="156"/>
      <c r="J41" s="156"/>
      <c r="K41" s="156"/>
      <c r="Q41" s="146">
        <v>3</v>
      </c>
    </row>
    <row r="42" spans="1:59" x14ac:dyDescent="0.2">
      <c r="A42" s="154"/>
      <c r="B42" s="155"/>
      <c r="C42" s="192" t="s">
        <v>116</v>
      </c>
      <c r="D42" s="193"/>
      <c r="E42" s="193"/>
      <c r="F42" s="193"/>
      <c r="G42" s="194"/>
      <c r="H42" s="156"/>
      <c r="I42" s="156"/>
      <c r="J42" s="156"/>
      <c r="K42" s="156"/>
      <c r="Q42" s="146">
        <v>3</v>
      </c>
    </row>
    <row r="43" spans="1:59" x14ac:dyDescent="0.2">
      <c r="A43" s="154"/>
      <c r="B43" s="155"/>
      <c r="C43" s="192" t="s">
        <v>117</v>
      </c>
      <c r="D43" s="193"/>
      <c r="E43" s="193"/>
      <c r="F43" s="193"/>
      <c r="G43" s="194"/>
      <c r="H43" s="156"/>
      <c r="I43" s="156"/>
      <c r="J43" s="156"/>
      <c r="K43" s="156"/>
      <c r="Q43" s="146">
        <v>3</v>
      </c>
    </row>
    <row r="44" spans="1:59" x14ac:dyDescent="0.2">
      <c r="A44" s="154"/>
      <c r="B44" s="155"/>
      <c r="C44" s="192" t="s">
        <v>118</v>
      </c>
      <c r="D44" s="193"/>
      <c r="E44" s="193"/>
      <c r="F44" s="193"/>
      <c r="G44" s="194"/>
      <c r="H44" s="156"/>
      <c r="I44" s="156"/>
      <c r="J44" s="156"/>
      <c r="K44" s="156"/>
      <c r="Q44" s="146">
        <v>3</v>
      </c>
    </row>
    <row r="45" spans="1:59" x14ac:dyDescent="0.2">
      <c r="A45" s="154"/>
      <c r="B45" s="155"/>
      <c r="C45" s="192" t="s">
        <v>119</v>
      </c>
      <c r="D45" s="193"/>
      <c r="E45" s="193"/>
      <c r="F45" s="193"/>
      <c r="G45" s="194"/>
      <c r="H45" s="156"/>
      <c r="I45" s="156"/>
      <c r="J45" s="156"/>
      <c r="K45" s="156"/>
      <c r="Q45" s="146">
        <v>3</v>
      </c>
    </row>
    <row r="46" spans="1:59" x14ac:dyDescent="0.2">
      <c r="A46" s="154"/>
      <c r="B46" s="155"/>
      <c r="C46" s="192" t="s">
        <v>120</v>
      </c>
      <c r="D46" s="193"/>
      <c r="E46" s="193"/>
      <c r="F46" s="193"/>
      <c r="G46" s="194"/>
      <c r="H46" s="156"/>
      <c r="I46" s="156"/>
      <c r="J46" s="156"/>
      <c r="K46" s="156"/>
      <c r="Q46" s="146">
        <v>3</v>
      </c>
    </row>
    <row r="47" spans="1:59" x14ac:dyDescent="0.2">
      <c r="A47" s="147">
        <v>9</v>
      </c>
      <c r="B47" s="148" t="s">
        <v>121</v>
      </c>
      <c r="C47" s="149" t="s">
        <v>122</v>
      </c>
      <c r="D47" s="150" t="s">
        <v>76</v>
      </c>
      <c r="E47" s="151">
        <v>721</v>
      </c>
      <c r="F47" s="151">
        <v>15</v>
      </c>
      <c r="G47" s="152">
        <f>E47*F47</f>
        <v>10815</v>
      </c>
      <c r="H47" s="153">
        <v>3.0000000000000001E-5</v>
      </c>
      <c r="I47" s="153">
        <f>E47*H47</f>
        <v>2.163E-2</v>
      </c>
      <c r="J47" s="153">
        <v>0</v>
      </c>
      <c r="K47" s="153">
        <f>E47*J47</f>
        <v>0</v>
      </c>
      <c r="Q47" s="146">
        <v>2</v>
      </c>
      <c r="AA47" s="122">
        <v>12</v>
      </c>
      <c r="AB47" s="122">
        <v>0</v>
      </c>
      <c r="AC47" s="122">
        <v>9</v>
      </c>
      <c r="BB47" s="122">
        <v>1</v>
      </c>
      <c r="BC47" s="122">
        <f>IF(BB47=1,G47,0)</f>
        <v>10815</v>
      </c>
      <c r="BD47" s="122">
        <f>IF(BB47=2,G47,0)</f>
        <v>0</v>
      </c>
      <c r="BE47" s="122">
        <f>IF(BB47=3,G47,0)</f>
        <v>0</v>
      </c>
      <c r="BF47" s="122">
        <f>IF(BB47=4,G47,0)</f>
        <v>0</v>
      </c>
      <c r="BG47" s="122">
        <f>IF(BB47=5,G47,0)</f>
        <v>0</v>
      </c>
    </row>
    <row r="48" spans="1:59" x14ac:dyDescent="0.2">
      <c r="A48" s="154"/>
      <c r="B48" s="155"/>
      <c r="C48" s="192" t="s">
        <v>123</v>
      </c>
      <c r="D48" s="193"/>
      <c r="E48" s="193"/>
      <c r="F48" s="193"/>
      <c r="G48" s="194"/>
      <c r="H48" s="156"/>
      <c r="I48" s="156"/>
      <c r="J48" s="156"/>
      <c r="K48" s="156"/>
      <c r="Q48" s="146">
        <v>3</v>
      </c>
    </row>
    <row r="49" spans="1:59" x14ac:dyDescent="0.2">
      <c r="A49" s="157"/>
      <c r="B49" s="158" t="s">
        <v>72</v>
      </c>
      <c r="C49" s="159" t="str">
        <f>CONCATENATE(B7," ",C7)</f>
        <v>1 Zemní práce</v>
      </c>
      <c r="D49" s="157"/>
      <c r="E49" s="160"/>
      <c r="F49" s="160"/>
      <c r="G49" s="161">
        <f>SUM(G7:G48)</f>
        <v>75608.505000000005</v>
      </c>
      <c r="H49" s="162"/>
      <c r="I49" s="163">
        <f>SUM(I7:I48)</f>
        <v>2.4129999999999999E-2</v>
      </c>
      <c r="J49" s="162"/>
      <c r="K49" s="163">
        <f>SUM(K7:K48)</f>
        <v>0</v>
      </c>
      <c r="Q49" s="146">
        <v>4</v>
      </c>
      <c r="BC49" s="164">
        <f>SUM(BC7:BC48)</f>
        <v>75608.505000000005</v>
      </c>
      <c r="BD49" s="164">
        <f>SUM(BD7:BD48)</f>
        <v>0</v>
      </c>
      <c r="BE49" s="164">
        <f>SUM(BE7:BE48)</f>
        <v>0</v>
      </c>
      <c r="BF49" s="164">
        <f>SUM(BF7:BF48)</f>
        <v>0</v>
      </c>
      <c r="BG49" s="164">
        <f>SUM(BG7:BG48)</f>
        <v>0</v>
      </c>
    </row>
    <row r="50" spans="1:59" x14ac:dyDescent="0.2">
      <c r="A50" s="139" t="s">
        <v>69</v>
      </c>
      <c r="B50" s="140" t="s">
        <v>124</v>
      </c>
      <c r="C50" s="141" t="s">
        <v>125</v>
      </c>
      <c r="D50" s="142"/>
      <c r="E50" s="143"/>
      <c r="F50" s="143"/>
      <c r="G50" s="144"/>
      <c r="H50" s="145"/>
      <c r="I50" s="145"/>
      <c r="J50" s="145"/>
      <c r="K50" s="145"/>
      <c r="Q50" s="146">
        <v>1</v>
      </c>
    </row>
    <row r="51" spans="1:59" x14ac:dyDescent="0.2">
      <c r="A51" s="147">
        <v>10</v>
      </c>
      <c r="B51" s="148" t="s">
        <v>126</v>
      </c>
      <c r="C51" s="149" t="s">
        <v>127</v>
      </c>
      <c r="D51" s="150" t="s">
        <v>76</v>
      </c>
      <c r="E51" s="151">
        <v>537.84</v>
      </c>
      <c r="F51" s="151">
        <v>95</v>
      </c>
      <c r="G51" s="152">
        <f>E51*F51</f>
        <v>51094.8</v>
      </c>
      <c r="H51" s="153">
        <v>0</v>
      </c>
      <c r="I51" s="153">
        <f>E51*H51</f>
        <v>0</v>
      </c>
      <c r="J51" s="153">
        <v>0</v>
      </c>
      <c r="K51" s="153">
        <f>E51*J51</f>
        <v>0</v>
      </c>
      <c r="Q51" s="146">
        <v>2</v>
      </c>
      <c r="AA51" s="122">
        <v>12</v>
      </c>
      <c r="AB51" s="122">
        <v>0</v>
      </c>
      <c r="AC51" s="122">
        <v>10</v>
      </c>
      <c r="BB51" s="122">
        <v>1</v>
      </c>
      <c r="BC51" s="122">
        <f>IF(BB51=1,G51,0)</f>
        <v>51094.8</v>
      </c>
      <c r="BD51" s="122">
        <f>IF(BB51=2,G51,0)</f>
        <v>0</v>
      </c>
      <c r="BE51" s="122">
        <f>IF(BB51=3,G51,0)</f>
        <v>0</v>
      </c>
      <c r="BF51" s="122">
        <f>IF(BB51=4,G51,0)</f>
        <v>0</v>
      </c>
      <c r="BG51" s="122">
        <f>IF(BB51=5,G51,0)</f>
        <v>0</v>
      </c>
    </row>
    <row r="52" spans="1:59" x14ac:dyDescent="0.2">
      <c r="A52" s="154"/>
      <c r="B52" s="155"/>
      <c r="C52" s="192" t="s">
        <v>128</v>
      </c>
      <c r="D52" s="193"/>
      <c r="E52" s="193"/>
      <c r="F52" s="193"/>
      <c r="G52" s="194"/>
      <c r="H52" s="156"/>
      <c r="I52" s="156"/>
      <c r="J52" s="156"/>
      <c r="K52" s="156"/>
      <c r="Q52" s="146">
        <v>3</v>
      </c>
    </row>
    <row r="53" spans="1:59" x14ac:dyDescent="0.2">
      <c r="A53" s="154"/>
      <c r="B53" s="155"/>
      <c r="C53" s="192" t="s">
        <v>129</v>
      </c>
      <c r="D53" s="193"/>
      <c r="E53" s="193"/>
      <c r="F53" s="193"/>
      <c r="G53" s="194"/>
      <c r="H53" s="156"/>
      <c r="I53" s="156"/>
      <c r="J53" s="156"/>
      <c r="K53" s="156"/>
      <c r="Q53" s="146">
        <v>3</v>
      </c>
    </row>
    <row r="54" spans="1:59" x14ac:dyDescent="0.2">
      <c r="A54" s="154"/>
      <c r="B54" s="155"/>
      <c r="C54" s="192" t="s">
        <v>130</v>
      </c>
      <c r="D54" s="193"/>
      <c r="E54" s="193"/>
      <c r="F54" s="193"/>
      <c r="G54" s="194"/>
      <c r="H54" s="156"/>
      <c r="I54" s="156"/>
      <c r="J54" s="156"/>
      <c r="K54" s="156"/>
      <c r="Q54" s="146">
        <v>3</v>
      </c>
    </row>
    <row r="55" spans="1:59" x14ac:dyDescent="0.2">
      <c r="A55" s="157"/>
      <c r="B55" s="158" t="s">
        <v>72</v>
      </c>
      <c r="C55" s="159" t="str">
        <f>CONCATENATE(B50," ",C50)</f>
        <v>2 Základy,zvláštní zakládání</v>
      </c>
      <c r="D55" s="157"/>
      <c r="E55" s="160"/>
      <c r="F55" s="160"/>
      <c r="G55" s="161">
        <f>SUM(G50:G54)</f>
        <v>51094.8</v>
      </c>
      <c r="H55" s="162"/>
      <c r="I55" s="163">
        <f>SUM(I50:I54)</f>
        <v>0</v>
      </c>
      <c r="J55" s="162"/>
      <c r="K55" s="163">
        <f>SUM(K50:K54)</f>
        <v>0</v>
      </c>
      <c r="Q55" s="146">
        <v>4</v>
      </c>
      <c r="BC55" s="164">
        <f>SUM(BC50:BC54)</f>
        <v>51094.8</v>
      </c>
      <c r="BD55" s="164">
        <f>SUM(BD50:BD54)</f>
        <v>0</v>
      </c>
      <c r="BE55" s="164">
        <f>SUM(BE50:BE54)</f>
        <v>0</v>
      </c>
      <c r="BF55" s="164">
        <f>SUM(BF50:BF54)</f>
        <v>0</v>
      </c>
      <c r="BG55" s="164">
        <f>SUM(BG50:BG54)</f>
        <v>0</v>
      </c>
    </row>
    <row r="56" spans="1:59" x14ac:dyDescent="0.2">
      <c r="A56" s="139" t="s">
        <v>69</v>
      </c>
      <c r="B56" s="140" t="s">
        <v>131</v>
      </c>
      <c r="C56" s="141" t="s">
        <v>132</v>
      </c>
      <c r="D56" s="142"/>
      <c r="E56" s="143"/>
      <c r="F56" s="143"/>
      <c r="G56" s="144"/>
      <c r="H56" s="145"/>
      <c r="I56" s="145"/>
      <c r="J56" s="145"/>
      <c r="K56" s="145"/>
      <c r="Q56" s="146">
        <v>1</v>
      </c>
    </row>
    <row r="57" spans="1:59" x14ac:dyDescent="0.2">
      <c r="A57" s="147">
        <v>11</v>
      </c>
      <c r="B57" s="148" t="s">
        <v>133</v>
      </c>
      <c r="C57" s="149" t="s">
        <v>134</v>
      </c>
      <c r="D57" s="150" t="s">
        <v>76</v>
      </c>
      <c r="E57" s="151">
        <v>468.2</v>
      </c>
      <c r="F57" s="151">
        <v>183</v>
      </c>
      <c r="G57" s="152">
        <f>E57*F57</f>
        <v>85680.599999999991</v>
      </c>
      <c r="H57" s="153">
        <v>0.38533000000000001</v>
      </c>
      <c r="I57" s="153">
        <f>E57*H57</f>
        <v>180.411506</v>
      </c>
      <c r="J57" s="153">
        <v>0</v>
      </c>
      <c r="K57" s="153">
        <f>E57*J57</f>
        <v>0</v>
      </c>
      <c r="Q57" s="146">
        <v>2</v>
      </c>
      <c r="AA57" s="122">
        <v>12</v>
      </c>
      <c r="AB57" s="122">
        <v>0</v>
      </c>
      <c r="AC57" s="122">
        <v>11</v>
      </c>
      <c r="BB57" s="122">
        <v>1</v>
      </c>
      <c r="BC57" s="122">
        <f>IF(BB57=1,G57,0)</f>
        <v>85680.599999999991</v>
      </c>
      <c r="BD57" s="122">
        <f>IF(BB57=2,G57,0)</f>
        <v>0</v>
      </c>
      <c r="BE57" s="122">
        <f>IF(BB57=3,G57,0)</f>
        <v>0</v>
      </c>
      <c r="BF57" s="122">
        <f>IF(BB57=4,G57,0)</f>
        <v>0</v>
      </c>
      <c r="BG57" s="122">
        <f>IF(BB57=5,G57,0)</f>
        <v>0</v>
      </c>
    </row>
    <row r="58" spans="1:59" x14ac:dyDescent="0.2">
      <c r="A58" s="154"/>
      <c r="B58" s="155"/>
      <c r="C58" s="192" t="s">
        <v>135</v>
      </c>
      <c r="D58" s="193"/>
      <c r="E58" s="193"/>
      <c r="F58" s="193"/>
      <c r="G58" s="194"/>
      <c r="H58" s="156"/>
      <c r="I58" s="156"/>
      <c r="J58" s="156"/>
      <c r="K58" s="156"/>
      <c r="Q58" s="146">
        <v>3</v>
      </c>
    </row>
    <row r="59" spans="1:59" x14ac:dyDescent="0.2">
      <c r="A59" s="147">
        <v>12</v>
      </c>
      <c r="B59" s="148" t="s">
        <v>136</v>
      </c>
      <c r="C59" s="149" t="s">
        <v>137</v>
      </c>
      <c r="D59" s="150" t="s">
        <v>76</v>
      </c>
      <c r="E59" s="151">
        <v>468.2</v>
      </c>
      <c r="F59" s="151">
        <v>122</v>
      </c>
      <c r="G59" s="152">
        <f>E59*F59</f>
        <v>57120.4</v>
      </c>
      <c r="H59" s="153">
        <v>0.38624999999999998</v>
      </c>
      <c r="I59" s="153">
        <f>E59*H59</f>
        <v>180.84224999999998</v>
      </c>
      <c r="J59" s="153">
        <v>0</v>
      </c>
      <c r="K59" s="153">
        <f>E59*J59</f>
        <v>0</v>
      </c>
      <c r="Q59" s="146">
        <v>2</v>
      </c>
      <c r="AA59" s="122">
        <v>12</v>
      </c>
      <c r="AB59" s="122">
        <v>0</v>
      </c>
      <c r="AC59" s="122">
        <v>12</v>
      </c>
      <c r="BB59" s="122">
        <v>1</v>
      </c>
      <c r="BC59" s="122">
        <f>IF(BB59=1,G59,0)</f>
        <v>57120.4</v>
      </c>
      <c r="BD59" s="122">
        <f>IF(BB59=2,G59,0)</f>
        <v>0</v>
      </c>
      <c r="BE59" s="122">
        <f>IF(BB59=3,G59,0)</f>
        <v>0</v>
      </c>
      <c r="BF59" s="122">
        <f>IF(BB59=4,G59,0)</f>
        <v>0</v>
      </c>
      <c r="BG59" s="122">
        <f>IF(BB59=5,G59,0)</f>
        <v>0</v>
      </c>
    </row>
    <row r="60" spans="1:59" ht="25.5" x14ac:dyDescent="0.2">
      <c r="A60" s="147">
        <v>13</v>
      </c>
      <c r="B60" s="148" t="s">
        <v>138</v>
      </c>
      <c r="C60" s="149" t="s">
        <v>139</v>
      </c>
      <c r="D60" s="150" t="s">
        <v>76</v>
      </c>
      <c r="E60" s="151">
        <v>69.64</v>
      </c>
      <c r="F60" s="151">
        <v>117</v>
      </c>
      <c r="G60" s="152">
        <f>E60*F60</f>
        <v>8147.88</v>
      </c>
      <c r="H60" s="153">
        <v>0.29160000000000003</v>
      </c>
      <c r="I60" s="153">
        <f>E60*H60</f>
        <v>20.307024000000002</v>
      </c>
      <c r="J60" s="153">
        <v>0</v>
      </c>
      <c r="K60" s="153">
        <f>E60*J60</f>
        <v>0</v>
      </c>
      <c r="Q60" s="146">
        <v>2</v>
      </c>
      <c r="AA60" s="122">
        <v>12</v>
      </c>
      <c r="AB60" s="122">
        <v>0</v>
      </c>
      <c r="AC60" s="122">
        <v>13</v>
      </c>
      <c r="BB60" s="122">
        <v>1</v>
      </c>
      <c r="BC60" s="122">
        <f>IF(BB60=1,G60,0)</f>
        <v>8147.88</v>
      </c>
      <c r="BD60" s="122">
        <f>IF(BB60=2,G60,0)</f>
        <v>0</v>
      </c>
      <c r="BE60" s="122">
        <f>IF(BB60=3,G60,0)</f>
        <v>0</v>
      </c>
      <c r="BF60" s="122">
        <f>IF(BB60=4,G60,0)</f>
        <v>0</v>
      </c>
      <c r="BG60" s="122">
        <f>IF(BB60=5,G60,0)</f>
        <v>0</v>
      </c>
    </row>
    <row r="61" spans="1:59" x14ac:dyDescent="0.2">
      <c r="A61" s="154"/>
      <c r="B61" s="155"/>
      <c r="C61" s="192" t="s">
        <v>140</v>
      </c>
      <c r="D61" s="193"/>
      <c r="E61" s="193"/>
      <c r="F61" s="193"/>
      <c r="G61" s="194"/>
      <c r="H61" s="156"/>
      <c r="I61" s="156"/>
      <c r="J61" s="156"/>
      <c r="K61" s="156"/>
      <c r="Q61" s="146">
        <v>3</v>
      </c>
    </row>
    <row r="62" spans="1:59" x14ac:dyDescent="0.2">
      <c r="A62" s="147">
        <v>14</v>
      </c>
      <c r="B62" s="148" t="s">
        <v>141</v>
      </c>
      <c r="C62" s="149" t="s">
        <v>142</v>
      </c>
      <c r="D62" s="150" t="s">
        <v>76</v>
      </c>
      <c r="E62" s="151">
        <v>537.84</v>
      </c>
      <c r="F62" s="151">
        <v>44</v>
      </c>
      <c r="G62" s="152">
        <f>E62*F62</f>
        <v>23664.960000000003</v>
      </c>
      <c r="H62" s="153">
        <v>9.8199999999999996E-2</v>
      </c>
      <c r="I62" s="153">
        <f>E62*H62</f>
        <v>52.815888000000001</v>
      </c>
      <c r="J62" s="153">
        <v>0</v>
      </c>
      <c r="K62" s="153">
        <f>E62*J62</f>
        <v>0</v>
      </c>
      <c r="Q62" s="146">
        <v>2</v>
      </c>
      <c r="AA62" s="122">
        <v>12</v>
      </c>
      <c r="AB62" s="122">
        <v>0</v>
      </c>
      <c r="AC62" s="122">
        <v>14</v>
      </c>
      <c r="BB62" s="122">
        <v>1</v>
      </c>
      <c r="BC62" s="122">
        <f>IF(BB62=1,G62,0)</f>
        <v>23664.960000000003</v>
      </c>
      <c r="BD62" s="122">
        <f>IF(BB62=2,G62,0)</f>
        <v>0</v>
      </c>
      <c r="BE62" s="122">
        <f>IF(BB62=3,G62,0)</f>
        <v>0</v>
      </c>
      <c r="BF62" s="122">
        <f>IF(BB62=4,G62,0)</f>
        <v>0</v>
      </c>
      <c r="BG62" s="122">
        <f>IF(BB62=5,G62,0)</f>
        <v>0</v>
      </c>
    </row>
    <row r="63" spans="1:59" x14ac:dyDescent="0.2">
      <c r="A63" s="157"/>
      <c r="B63" s="158" t="s">
        <v>72</v>
      </c>
      <c r="C63" s="159" t="str">
        <f>CONCATENATE(B56," ",C56)</f>
        <v>5 Komunikace</v>
      </c>
      <c r="D63" s="157"/>
      <c r="E63" s="160"/>
      <c r="F63" s="160"/>
      <c r="G63" s="161">
        <f>SUM(G56:G62)</f>
        <v>174613.84</v>
      </c>
      <c r="H63" s="162"/>
      <c r="I63" s="163">
        <f>SUM(I56:I62)</f>
        <v>434.376668</v>
      </c>
      <c r="J63" s="162"/>
      <c r="K63" s="163">
        <f>SUM(K56:K62)</f>
        <v>0</v>
      </c>
      <c r="Q63" s="146">
        <v>4</v>
      </c>
      <c r="BC63" s="164">
        <f>SUM(BC56:BC62)</f>
        <v>174613.84</v>
      </c>
      <c r="BD63" s="164">
        <f>SUM(BD56:BD62)</f>
        <v>0</v>
      </c>
      <c r="BE63" s="164">
        <f>SUM(BE56:BE62)</f>
        <v>0</v>
      </c>
      <c r="BF63" s="164">
        <f>SUM(BF56:BF62)</f>
        <v>0</v>
      </c>
      <c r="BG63" s="164">
        <f>SUM(BG56:BG62)</f>
        <v>0</v>
      </c>
    </row>
    <row r="64" spans="1:59" x14ac:dyDescent="0.2">
      <c r="A64" s="139" t="s">
        <v>69</v>
      </c>
      <c r="B64" s="140" t="s">
        <v>143</v>
      </c>
      <c r="C64" s="141" t="s">
        <v>144</v>
      </c>
      <c r="D64" s="142"/>
      <c r="E64" s="143"/>
      <c r="F64" s="143"/>
      <c r="G64" s="144"/>
      <c r="H64" s="145"/>
      <c r="I64" s="145"/>
      <c r="J64" s="145"/>
      <c r="K64" s="145"/>
      <c r="Q64" s="146">
        <v>1</v>
      </c>
    </row>
    <row r="65" spans="1:59" x14ac:dyDescent="0.2">
      <c r="A65" s="147">
        <v>15</v>
      </c>
      <c r="B65" s="148" t="s">
        <v>145</v>
      </c>
      <c r="C65" s="149" t="s">
        <v>146</v>
      </c>
      <c r="D65" s="150" t="s">
        <v>147</v>
      </c>
      <c r="E65" s="151">
        <v>434.40100000000001</v>
      </c>
      <c r="F65" s="151">
        <v>95</v>
      </c>
      <c r="G65" s="152">
        <f>E65*F65</f>
        <v>41268.095000000001</v>
      </c>
      <c r="H65" s="153">
        <v>0</v>
      </c>
      <c r="I65" s="153">
        <f>E65*H65</f>
        <v>0</v>
      </c>
      <c r="J65" s="153">
        <v>0</v>
      </c>
      <c r="K65" s="153">
        <f>E65*J65</f>
        <v>0</v>
      </c>
      <c r="Q65" s="146">
        <v>2</v>
      </c>
      <c r="AA65" s="122">
        <v>12</v>
      </c>
      <c r="AB65" s="122">
        <v>0</v>
      </c>
      <c r="AC65" s="122">
        <v>15</v>
      </c>
      <c r="BB65" s="122">
        <v>1</v>
      </c>
      <c r="BC65" s="122">
        <f>IF(BB65=1,G65,0)</f>
        <v>41268.095000000001</v>
      </c>
      <c r="BD65" s="122">
        <f>IF(BB65=2,G65,0)</f>
        <v>0</v>
      </c>
      <c r="BE65" s="122">
        <f>IF(BB65=3,G65,0)</f>
        <v>0</v>
      </c>
      <c r="BF65" s="122">
        <f>IF(BB65=4,G65,0)</f>
        <v>0</v>
      </c>
      <c r="BG65" s="122">
        <f>IF(BB65=5,G65,0)</f>
        <v>0</v>
      </c>
    </row>
    <row r="66" spans="1:59" x14ac:dyDescent="0.2">
      <c r="A66" s="157"/>
      <c r="B66" s="158" t="s">
        <v>72</v>
      </c>
      <c r="C66" s="159" t="str">
        <f>CONCATENATE(B64," ",C64)</f>
        <v>99 Staveništní přesun hmot</v>
      </c>
      <c r="D66" s="157"/>
      <c r="E66" s="160"/>
      <c r="F66" s="160"/>
      <c r="G66" s="161">
        <f>SUM(G64:G65)</f>
        <v>41268.095000000001</v>
      </c>
      <c r="H66" s="162"/>
      <c r="I66" s="163">
        <f>SUM(I64:I65)</f>
        <v>0</v>
      </c>
      <c r="J66" s="162"/>
      <c r="K66" s="163">
        <f>SUM(K64:K65)</f>
        <v>0</v>
      </c>
      <c r="Q66" s="146">
        <v>4</v>
      </c>
      <c r="BC66" s="164">
        <f>SUM(BC64:BC65)</f>
        <v>41268.095000000001</v>
      </c>
      <c r="BD66" s="164">
        <f>SUM(BD64:BD65)</f>
        <v>0</v>
      </c>
      <c r="BE66" s="164">
        <f>SUM(BE64:BE65)</f>
        <v>0</v>
      </c>
      <c r="BF66" s="164">
        <f>SUM(BF64:BF65)</f>
        <v>0</v>
      </c>
      <c r="BG66" s="164">
        <f>SUM(BG64:BG65)</f>
        <v>0</v>
      </c>
    </row>
    <row r="67" spans="1:59" x14ac:dyDescent="0.2">
      <c r="E67" s="122"/>
    </row>
    <row r="68" spans="1:59" x14ac:dyDescent="0.2">
      <c r="E68" s="122"/>
    </row>
    <row r="69" spans="1:59" x14ac:dyDescent="0.2">
      <c r="E69" s="122"/>
    </row>
    <row r="70" spans="1:59" x14ac:dyDescent="0.2">
      <c r="E70" s="122"/>
    </row>
    <row r="71" spans="1:59" x14ac:dyDescent="0.2">
      <c r="E71" s="122"/>
    </row>
    <row r="72" spans="1:59" x14ac:dyDescent="0.2">
      <c r="E72" s="122"/>
    </row>
    <row r="73" spans="1:59" x14ac:dyDescent="0.2">
      <c r="E73" s="122"/>
    </row>
    <row r="74" spans="1:59" x14ac:dyDescent="0.2">
      <c r="E74" s="122"/>
    </row>
    <row r="75" spans="1:59" x14ac:dyDescent="0.2">
      <c r="E75" s="122"/>
    </row>
    <row r="76" spans="1:59" x14ac:dyDescent="0.2">
      <c r="E76" s="122"/>
    </row>
    <row r="77" spans="1:59" x14ac:dyDescent="0.2">
      <c r="E77" s="122"/>
    </row>
    <row r="78" spans="1:59" x14ac:dyDescent="0.2">
      <c r="E78" s="122"/>
    </row>
    <row r="79" spans="1:59" x14ac:dyDescent="0.2">
      <c r="E79" s="122"/>
    </row>
    <row r="80" spans="1:59" x14ac:dyDescent="0.2">
      <c r="E80" s="122"/>
    </row>
    <row r="81" spans="1:7" x14ac:dyDescent="0.2">
      <c r="E81" s="122"/>
    </row>
    <row r="82" spans="1:7" x14ac:dyDescent="0.2">
      <c r="E82" s="122"/>
    </row>
    <row r="83" spans="1:7" x14ac:dyDescent="0.2">
      <c r="E83" s="122"/>
    </row>
    <row r="84" spans="1:7" x14ac:dyDescent="0.2">
      <c r="E84" s="122"/>
    </row>
    <row r="85" spans="1:7" x14ac:dyDescent="0.2">
      <c r="E85" s="122"/>
    </row>
    <row r="86" spans="1:7" x14ac:dyDescent="0.2">
      <c r="E86" s="122"/>
    </row>
    <row r="87" spans="1:7" x14ac:dyDescent="0.2">
      <c r="E87" s="122"/>
    </row>
    <row r="88" spans="1:7" x14ac:dyDescent="0.2">
      <c r="E88" s="122"/>
    </row>
    <row r="89" spans="1:7" x14ac:dyDescent="0.2">
      <c r="E89" s="122"/>
    </row>
    <row r="90" spans="1:7" x14ac:dyDescent="0.2">
      <c r="A90" s="165"/>
      <c r="B90" s="165"/>
      <c r="C90" s="165"/>
      <c r="D90" s="165"/>
      <c r="E90" s="165"/>
      <c r="F90" s="165"/>
      <c r="G90" s="165"/>
    </row>
    <row r="91" spans="1:7" x14ac:dyDescent="0.2">
      <c r="A91" s="165"/>
      <c r="B91" s="165"/>
      <c r="C91" s="165"/>
      <c r="D91" s="165"/>
      <c r="E91" s="165"/>
      <c r="F91" s="165"/>
      <c r="G91" s="165"/>
    </row>
    <row r="92" spans="1:7" x14ac:dyDescent="0.2">
      <c r="A92" s="165"/>
      <c r="B92" s="165"/>
      <c r="C92" s="165"/>
      <c r="D92" s="165"/>
      <c r="E92" s="165"/>
      <c r="F92" s="165"/>
      <c r="G92" s="165"/>
    </row>
    <row r="93" spans="1:7" x14ac:dyDescent="0.2">
      <c r="A93" s="165"/>
      <c r="B93" s="165"/>
      <c r="C93" s="165"/>
      <c r="D93" s="165"/>
      <c r="E93" s="165"/>
      <c r="F93" s="165"/>
      <c r="G93" s="165"/>
    </row>
    <row r="94" spans="1:7" x14ac:dyDescent="0.2">
      <c r="E94" s="122"/>
    </row>
    <row r="95" spans="1:7" x14ac:dyDescent="0.2">
      <c r="E95" s="122"/>
    </row>
    <row r="96" spans="1:7" x14ac:dyDescent="0.2">
      <c r="E96" s="122"/>
    </row>
    <row r="97" spans="5:5" x14ac:dyDescent="0.2">
      <c r="E97" s="122"/>
    </row>
    <row r="98" spans="5:5" x14ac:dyDescent="0.2">
      <c r="E98" s="122"/>
    </row>
    <row r="99" spans="5:5" x14ac:dyDescent="0.2">
      <c r="E99" s="122"/>
    </row>
    <row r="100" spans="5:5" x14ac:dyDescent="0.2">
      <c r="E100" s="122"/>
    </row>
    <row r="101" spans="5:5" x14ac:dyDescent="0.2">
      <c r="E101" s="122"/>
    </row>
    <row r="102" spans="5:5" x14ac:dyDescent="0.2">
      <c r="E102" s="122"/>
    </row>
    <row r="103" spans="5:5" x14ac:dyDescent="0.2">
      <c r="E103" s="122"/>
    </row>
    <row r="104" spans="5:5" x14ac:dyDescent="0.2">
      <c r="E104" s="122"/>
    </row>
    <row r="105" spans="5:5" x14ac:dyDescent="0.2">
      <c r="E105" s="122"/>
    </row>
    <row r="106" spans="5:5" x14ac:dyDescent="0.2">
      <c r="E106" s="122"/>
    </row>
    <row r="107" spans="5:5" x14ac:dyDescent="0.2">
      <c r="E107" s="122"/>
    </row>
    <row r="108" spans="5:5" x14ac:dyDescent="0.2">
      <c r="E108" s="122"/>
    </row>
    <row r="109" spans="5:5" x14ac:dyDescent="0.2">
      <c r="E109" s="122"/>
    </row>
    <row r="110" spans="5:5" x14ac:dyDescent="0.2">
      <c r="E110" s="122"/>
    </row>
    <row r="111" spans="5:5" x14ac:dyDescent="0.2">
      <c r="E111" s="122"/>
    </row>
    <row r="112" spans="5:5" x14ac:dyDescent="0.2">
      <c r="E112" s="122"/>
    </row>
    <row r="113" spans="1:7" x14ac:dyDescent="0.2">
      <c r="E113" s="122"/>
    </row>
    <row r="114" spans="1:7" x14ac:dyDescent="0.2">
      <c r="E114" s="122"/>
    </row>
    <row r="115" spans="1:7" x14ac:dyDescent="0.2">
      <c r="E115" s="122"/>
    </row>
    <row r="116" spans="1:7" x14ac:dyDescent="0.2">
      <c r="E116" s="122"/>
    </row>
    <row r="117" spans="1:7" x14ac:dyDescent="0.2">
      <c r="E117" s="122"/>
    </row>
    <row r="118" spans="1:7" x14ac:dyDescent="0.2">
      <c r="E118" s="122"/>
    </row>
    <row r="119" spans="1:7" x14ac:dyDescent="0.2">
      <c r="A119" s="166"/>
      <c r="B119" s="166"/>
    </row>
    <row r="120" spans="1:7" x14ac:dyDescent="0.2">
      <c r="A120" s="165"/>
      <c r="B120" s="165"/>
      <c r="C120" s="168"/>
      <c r="D120" s="168"/>
      <c r="E120" s="169"/>
      <c r="F120" s="168"/>
      <c r="G120" s="170"/>
    </row>
    <row r="121" spans="1:7" x14ac:dyDescent="0.2">
      <c r="A121" s="171"/>
      <c r="B121" s="171"/>
      <c r="C121" s="165"/>
      <c r="D121" s="165"/>
      <c r="E121" s="172"/>
      <c r="F121" s="165"/>
      <c r="G121" s="165"/>
    </row>
    <row r="122" spans="1:7" x14ac:dyDescent="0.2">
      <c r="A122" s="165"/>
      <c r="B122" s="165"/>
      <c r="C122" s="165"/>
      <c r="D122" s="165"/>
      <c r="E122" s="172"/>
      <c r="F122" s="165"/>
      <c r="G122" s="165"/>
    </row>
    <row r="123" spans="1:7" x14ac:dyDescent="0.2">
      <c r="A123" s="165"/>
      <c r="B123" s="165"/>
      <c r="C123" s="165"/>
      <c r="D123" s="165"/>
      <c r="E123" s="172"/>
      <c r="F123" s="165"/>
      <c r="G123" s="165"/>
    </row>
    <row r="124" spans="1:7" x14ac:dyDescent="0.2">
      <c r="A124" s="165"/>
      <c r="B124" s="165"/>
      <c r="C124" s="165"/>
      <c r="D124" s="165"/>
      <c r="E124" s="172"/>
      <c r="F124" s="165"/>
      <c r="G124" s="165"/>
    </row>
    <row r="125" spans="1:7" x14ac:dyDescent="0.2">
      <c r="A125" s="165"/>
      <c r="B125" s="165"/>
      <c r="C125" s="165"/>
      <c r="D125" s="165"/>
      <c r="E125" s="172"/>
      <c r="F125" s="165"/>
      <c r="G125" s="165"/>
    </row>
    <row r="126" spans="1:7" x14ac:dyDescent="0.2">
      <c r="A126" s="165"/>
      <c r="B126" s="165"/>
      <c r="C126" s="165"/>
      <c r="D126" s="165"/>
      <c r="E126" s="172"/>
      <c r="F126" s="165"/>
      <c r="G126" s="165"/>
    </row>
    <row r="127" spans="1:7" x14ac:dyDescent="0.2">
      <c r="A127" s="165"/>
      <c r="B127" s="165"/>
      <c r="C127" s="165"/>
      <c r="D127" s="165"/>
      <c r="E127" s="172"/>
      <c r="F127" s="165"/>
      <c r="G127" s="165"/>
    </row>
    <row r="128" spans="1:7" x14ac:dyDescent="0.2">
      <c r="A128" s="165"/>
      <c r="B128" s="165"/>
      <c r="C128" s="165"/>
      <c r="D128" s="165"/>
      <c r="E128" s="172"/>
      <c r="F128" s="165"/>
      <c r="G128" s="165"/>
    </row>
    <row r="129" spans="1:7" x14ac:dyDescent="0.2">
      <c r="A129" s="165"/>
      <c r="B129" s="165"/>
      <c r="C129" s="165"/>
      <c r="D129" s="165"/>
      <c r="E129" s="172"/>
      <c r="F129" s="165"/>
      <c r="G129" s="165"/>
    </row>
    <row r="130" spans="1:7" x14ac:dyDescent="0.2">
      <c r="A130" s="165"/>
      <c r="B130" s="165"/>
      <c r="C130" s="165"/>
      <c r="D130" s="165"/>
      <c r="E130" s="172"/>
      <c r="F130" s="165"/>
      <c r="G130" s="165"/>
    </row>
    <row r="131" spans="1:7" x14ac:dyDescent="0.2">
      <c r="A131" s="165"/>
      <c r="B131" s="165"/>
      <c r="C131" s="165"/>
      <c r="D131" s="165"/>
      <c r="E131" s="172"/>
      <c r="F131" s="165"/>
      <c r="G131" s="165"/>
    </row>
    <row r="132" spans="1:7" x14ac:dyDescent="0.2">
      <c r="A132" s="165"/>
      <c r="B132" s="165"/>
      <c r="C132" s="165"/>
      <c r="D132" s="165"/>
      <c r="E132" s="172"/>
      <c r="F132" s="165"/>
      <c r="G132" s="165"/>
    </row>
    <row r="133" spans="1:7" x14ac:dyDescent="0.2">
      <c r="A133" s="165"/>
      <c r="B133" s="165"/>
      <c r="C133" s="165"/>
      <c r="D133" s="165"/>
      <c r="E133" s="172"/>
      <c r="F133" s="165"/>
      <c r="G133" s="165"/>
    </row>
  </sheetData>
  <mergeCells count="41">
    <mergeCell ref="C58:G58"/>
    <mergeCell ref="C61:G61"/>
    <mergeCell ref="C44:G44"/>
    <mergeCell ref="C45:G45"/>
    <mergeCell ref="C46:G46"/>
    <mergeCell ref="C48:G48"/>
    <mergeCell ref="C52:G52"/>
    <mergeCell ref="C53:G53"/>
    <mergeCell ref="C54:G54"/>
    <mergeCell ref="C43:G43"/>
    <mergeCell ref="C30:G30"/>
    <mergeCell ref="C31:G31"/>
    <mergeCell ref="C32:G32"/>
    <mergeCell ref="C33:G33"/>
    <mergeCell ref="C34:G34"/>
    <mergeCell ref="C36:G36"/>
    <mergeCell ref="C38:G38"/>
    <mergeCell ref="C39:G39"/>
    <mergeCell ref="C40:G40"/>
    <mergeCell ref="C41:G41"/>
    <mergeCell ref="C42:G42"/>
    <mergeCell ref="C29:G29"/>
    <mergeCell ref="C16:G16"/>
    <mergeCell ref="C17:G17"/>
    <mergeCell ref="C18:G18"/>
    <mergeCell ref="C19:G19"/>
    <mergeCell ref="C21:G21"/>
    <mergeCell ref="C23:G23"/>
    <mergeCell ref="C24:G24"/>
    <mergeCell ref="C25:G25"/>
    <mergeCell ref="C26:G26"/>
    <mergeCell ref="C27:G27"/>
    <mergeCell ref="C28:G28"/>
    <mergeCell ref="C10:G10"/>
    <mergeCell ref="C13:G13"/>
    <mergeCell ref="C15:G15"/>
    <mergeCell ref="A1:I1"/>
    <mergeCell ref="A3:B3"/>
    <mergeCell ref="A4:B4"/>
    <mergeCell ref="G4:I4"/>
    <mergeCell ref="C9:G9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Uživatel</cp:lastModifiedBy>
  <dcterms:created xsi:type="dcterms:W3CDTF">2015-07-30T09:29:47Z</dcterms:created>
  <dcterms:modified xsi:type="dcterms:W3CDTF">2015-09-11T09:18:09Z</dcterms:modified>
</cp:coreProperties>
</file>